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lroadnorsloltd-my.sharepoint.com/personal/s_kemp_dalroad_com/Documents/Documents/DALROAD/Distribution &amp; Wholesalers/Yesss Electrical/"/>
    </mc:Choice>
  </mc:AlternateContent>
  <xr:revisionPtr revIDLastSave="0" documentId="8_{11C22287-D79B-4513-8F29-54FD5B1BA670}" xr6:coauthVersionLast="47" xr6:coauthVersionMax="47" xr10:uidLastSave="{00000000-0000-0000-0000-000000000000}"/>
  <workbookProtection workbookAlgorithmName="SHA-512" workbookHashValue="FBWeyV04sTDt1o1f4h16QScmAzuMN3JS6s9HmmHfqnF64RXJ43BDPd6i9j/U0Fwp1LnqxEAyyMmpuB8xaLGXLw==" workbookSaltValue="+oLA1U6iF08XHNcu6lPkdQ==" workbookSpinCount="100000" lockStructure="1"/>
  <bookViews>
    <workbookView xWindow="-108" yWindow="-108" windowWidth="23256" windowHeight="13896" xr2:uid="{00000000-000D-0000-FFFF-FFFF00000000}"/>
  </bookViews>
  <sheets>
    <sheet name="Form" sheetId="1" r:id="rId1"/>
    <sheet name="Table" sheetId="2" state="hidden" r:id="rId2"/>
    <sheet name="Lists" sheetId="3" state="hidden" r:id="rId3"/>
  </sheets>
  <definedNames>
    <definedName name="Fan">Lists!$B$2:$B$3</definedName>
    <definedName name="Systems">Lists!$A$2:$A$9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8" i="2" l="1"/>
  <c r="G138" i="2" s="1"/>
  <c r="F136" i="2"/>
  <c r="F137" i="2"/>
  <c r="F135" i="2"/>
  <c r="G135" i="2" s="1"/>
  <c r="F134" i="2"/>
  <c r="F132" i="2"/>
  <c r="F133" i="2"/>
  <c r="F131" i="2"/>
  <c r="G131" i="2" s="1"/>
  <c r="F129" i="2"/>
  <c r="F128" i="2"/>
  <c r="F130" i="2"/>
  <c r="F126" i="2"/>
  <c r="F125" i="2"/>
  <c r="F124" i="2"/>
  <c r="F123" i="2"/>
  <c r="F122" i="2"/>
  <c r="F127" i="2"/>
  <c r="F106" i="2" l="1"/>
  <c r="F105" i="2"/>
  <c r="F104" i="2"/>
  <c r="F103" i="2"/>
  <c r="F102" i="2"/>
  <c r="F101" i="2"/>
  <c r="F100" i="2"/>
  <c r="F99" i="2"/>
  <c r="H106" i="2"/>
  <c r="H105" i="2"/>
  <c r="H104" i="2"/>
  <c r="H103" i="2"/>
  <c r="H102" i="2"/>
  <c r="H101" i="2"/>
  <c r="H100" i="2"/>
  <c r="H99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F57" i="2"/>
  <c r="F58" i="2"/>
  <c r="H57" i="2"/>
  <c r="H58" i="2"/>
  <c r="H97" i="2"/>
  <c r="F97" i="2"/>
  <c r="G97" i="2" s="1"/>
  <c r="F5" i="2"/>
  <c r="G136" i="2" s="1"/>
  <c r="H5" i="2"/>
  <c r="F6" i="2"/>
  <c r="H6" i="2"/>
  <c r="F7" i="2"/>
  <c r="H7" i="2"/>
  <c r="F8" i="2"/>
  <c r="H8" i="2"/>
  <c r="F9" i="2"/>
  <c r="H9" i="2"/>
  <c r="F15" i="2"/>
  <c r="H15" i="2"/>
  <c r="F16" i="2"/>
  <c r="H16" i="2"/>
  <c r="F17" i="2"/>
  <c r="H17" i="2"/>
  <c r="F18" i="2"/>
  <c r="H18" i="2"/>
  <c r="F19" i="2"/>
  <c r="H19" i="2"/>
  <c r="F20" i="2"/>
  <c r="H20" i="2"/>
  <c r="F21" i="2"/>
  <c r="H21" i="2"/>
  <c r="F22" i="2"/>
  <c r="H22" i="2"/>
  <c r="F59" i="2"/>
  <c r="G134" i="2" s="1"/>
  <c r="H59" i="2"/>
  <c r="F60" i="2"/>
  <c r="H60" i="2"/>
  <c r="F61" i="2"/>
  <c r="H61" i="2"/>
  <c r="F62" i="2"/>
  <c r="H62" i="2"/>
  <c r="F63" i="2"/>
  <c r="H63" i="2"/>
  <c r="F64" i="2"/>
  <c r="H64" i="2"/>
  <c r="F65" i="2"/>
  <c r="H65" i="2"/>
  <c r="F66" i="2"/>
  <c r="H66" i="2"/>
  <c r="F67" i="2"/>
  <c r="H67" i="2"/>
  <c r="F68" i="2"/>
  <c r="H68" i="2"/>
  <c r="F69" i="2"/>
  <c r="H69" i="2"/>
  <c r="F70" i="2"/>
  <c r="G70" i="2" s="1"/>
  <c r="H70" i="2"/>
  <c r="F71" i="2"/>
  <c r="G71" i="2" s="1"/>
  <c r="H71" i="2"/>
  <c r="F72" i="2"/>
  <c r="G72" i="2" s="1"/>
  <c r="H72" i="2"/>
  <c r="F73" i="2"/>
  <c r="H73" i="2"/>
  <c r="F74" i="2"/>
  <c r="H74" i="2"/>
  <c r="F75" i="2"/>
  <c r="H75" i="2"/>
  <c r="F76" i="2"/>
  <c r="H76" i="2"/>
  <c r="F77" i="2"/>
  <c r="H77" i="2"/>
  <c r="F78" i="2"/>
  <c r="H78" i="2"/>
  <c r="F79" i="2"/>
  <c r="H79" i="2"/>
  <c r="F80" i="2"/>
  <c r="H80" i="2"/>
  <c r="F81" i="2"/>
  <c r="H81" i="2"/>
  <c r="F82" i="2"/>
  <c r="G82" i="2" s="1"/>
  <c r="H82" i="2"/>
  <c r="F83" i="2"/>
  <c r="H83" i="2"/>
  <c r="F84" i="2"/>
  <c r="G84" i="2" s="1"/>
  <c r="H84" i="2"/>
  <c r="F85" i="2"/>
  <c r="G85" i="2" s="1"/>
  <c r="H85" i="2"/>
  <c r="F86" i="2"/>
  <c r="G86" i="2" s="1"/>
  <c r="H86" i="2"/>
  <c r="F87" i="2"/>
  <c r="G87" i="2" s="1"/>
  <c r="H87" i="2"/>
  <c r="F88" i="2"/>
  <c r="G88" i="2" s="1"/>
  <c r="H88" i="2"/>
  <c r="F89" i="2"/>
  <c r="G89" i="2" s="1"/>
  <c r="H89" i="2"/>
  <c r="F90" i="2"/>
  <c r="H90" i="2"/>
  <c r="F91" i="2"/>
  <c r="G91" i="2" s="1"/>
  <c r="H91" i="2"/>
  <c r="F92" i="2"/>
  <c r="H92" i="2"/>
  <c r="F93" i="2"/>
  <c r="H93" i="2"/>
  <c r="F94" i="2"/>
  <c r="H94" i="2"/>
  <c r="F95" i="2"/>
  <c r="H95" i="2"/>
  <c r="F96" i="2"/>
  <c r="H96" i="2"/>
  <c r="G99" i="2" l="1"/>
  <c r="G132" i="2"/>
  <c r="G137" i="2"/>
  <c r="G67" i="2"/>
  <c r="G120" i="2"/>
  <c r="G68" i="2"/>
  <c r="G119" i="2"/>
  <c r="G117" i="2"/>
  <c r="G133" i="2"/>
  <c r="G69" i="2"/>
  <c r="G90" i="2"/>
  <c r="G95" i="2"/>
  <c r="G80" i="2"/>
  <c r="G129" i="2"/>
  <c r="G130" i="2"/>
  <c r="G64" i="2"/>
  <c r="G115" i="2"/>
  <c r="G62" i="2"/>
  <c r="G113" i="2"/>
  <c r="G127" i="2"/>
  <c r="G109" i="2"/>
  <c r="G126" i="2"/>
  <c r="G107" i="2"/>
  <c r="G124" i="2"/>
  <c r="G123" i="2"/>
  <c r="G101" i="2"/>
  <c r="G122" i="2"/>
  <c r="G100" i="2"/>
  <c r="G19" i="2"/>
  <c r="G125" i="2"/>
  <c r="G60" i="2"/>
  <c r="G111" i="2"/>
  <c r="G128" i="2"/>
  <c r="G112" i="2"/>
  <c r="G59" i="2"/>
  <c r="G110" i="2"/>
  <c r="G58" i="2"/>
  <c r="G57" i="2"/>
  <c r="G108" i="2"/>
  <c r="G104" i="2"/>
  <c r="G6" i="2"/>
  <c r="G96" i="2"/>
  <c r="G92" i="2"/>
  <c r="G83" i="2"/>
  <c r="G118" i="2"/>
  <c r="G65" i="2"/>
  <c r="G66" i="2"/>
  <c r="G105" i="2"/>
  <c r="G22" i="2"/>
  <c r="G106" i="2"/>
  <c r="G9" i="2"/>
  <c r="G18" i="2"/>
  <c r="G63" i="2"/>
  <c r="G116" i="2"/>
  <c r="G114" i="2"/>
  <c r="G61" i="2"/>
  <c r="G77" i="2"/>
  <c r="G78" i="2"/>
  <c r="G75" i="2"/>
  <c r="G5" i="2"/>
  <c r="G15" i="2"/>
  <c r="G94" i="2"/>
  <c r="G93" i="2"/>
  <c r="G81" i="2"/>
  <c r="G79" i="2"/>
  <c r="G20" i="2"/>
  <c r="G102" i="2"/>
  <c r="G7" i="2"/>
  <c r="G16" i="2"/>
  <c r="G76" i="2"/>
  <c r="G17" i="2"/>
  <c r="G8" i="2"/>
  <c r="G73" i="2"/>
  <c r="G74" i="2"/>
  <c r="G21" i="2"/>
  <c r="G103" i="2"/>
  <c r="A10" i="1" l="1"/>
  <c r="A13" i="1"/>
  <c r="A11" i="1"/>
  <c r="A12" i="1"/>
</calcChain>
</file>

<file path=xl/sharedStrings.xml><?xml version="1.0" encoding="utf-8"?>
<sst xmlns="http://schemas.openxmlformats.org/spreadsheetml/2006/main" count="321" uniqueCount="78">
  <si>
    <t>200-240V/1-phase</t>
  </si>
  <si>
    <t>380-440V/3-phase</t>
  </si>
  <si>
    <t>kW</t>
  </si>
  <si>
    <t>Item</t>
  </si>
  <si>
    <t>Score</t>
  </si>
  <si>
    <t>Rank</t>
  </si>
  <si>
    <t>Min</t>
  </si>
  <si>
    <t>Max</t>
  </si>
  <si>
    <t>Supply</t>
  </si>
  <si>
    <t>Fan/ Pump</t>
  </si>
  <si>
    <t>No</t>
  </si>
  <si>
    <t>Yes</t>
  </si>
  <si>
    <t>List of System</t>
  </si>
  <si>
    <t>Fan</t>
  </si>
  <si>
    <t>LV0004M100-1EOFNS</t>
  </si>
  <si>
    <t>LV0002M100-1EOFNS</t>
  </si>
  <si>
    <t>LV0008M100-1EOFNS</t>
  </si>
  <si>
    <t>LV0015M100-1EOFNS</t>
  </si>
  <si>
    <t>LV0022M100-1EOFNS</t>
  </si>
  <si>
    <t>LV0004S100-1EOFNS</t>
  </si>
  <si>
    <t>LV0008S100-1EOFNS</t>
  </si>
  <si>
    <t>LV0015S100-1EOFNS</t>
  </si>
  <si>
    <t>LV0022S100-1EOFNS</t>
  </si>
  <si>
    <t>LV0004S100-4EOFNS</t>
  </si>
  <si>
    <t>LV0008S100-4EOFNS</t>
  </si>
  <si>
    <t>LV0015S100-4EOFNS</t>
  </si>
  <si>
    <t>LV0022S100-4EOFNS</t>
  </si>
  <si>
    <t>LV0055S100-4EOFNS</t>
  </si>
  <si>
    <t>LV0075S100-4EOFNS</t>
  </si>
  <si>
    <t>LV0110S100-4EOFNS</t>
  </si>
  <si>
    <t>LV0150S100-4EOFNS</t>
  </si>
  <si>
    <t>LV0185S100-4EOFNS</t>
  </si>
  <si>
    <t>LV0220S100-4EOFNS</t>
  </si>
  <si>
    <t>LV0300S100-4COFDS</t>
  </si>
  <si>
    <t>LV0370S100-4COFDS</t>
  </si>
  <si>
    <t>LV0450S100-4COFDS</t>
  </si>
  <si>
    <t>LV0550S100-4CONDS</t>
  </si>
  <si>
    <t>LV0750S100-4CONDS</t>
  </si>
  <si>
    <t>SV0900iS7-4SOD</t>
  </si>
  <si>
    <t>SV1100iS7-4SOD</t>
  </si>
  <si>
    <t>SV1320iS7-4SOD</t>
  </si>
  <si>
    <t>SV1600iS7-4SOD</t>
  </si>
  <si>
    <t>SV2200iS7-4SOD</t>
  </si>
  <si>
    <t>SV1850iS7-4SOD</t>
  </si>
  <si>
    <t>SV2800iS7-4SO</t>
  </si>
  <si>
    <t>SV3150iS7-4SO</t>
  </si>
  <si>
    <t>SV3750iS7-4SO</t>
  </si>
  <si>
    <t>LV0040S100-4EOFNS</t>
  </si>
  <si>
    <t>LV0040S100-4EXFNS</t>
  </si>
  <si>
    <t>LV0055S100-4EXFNS</t>
  </si>
  <si>
    <t>LV0075S100-4EXFNS</t>
  </si>
  <si>
    <t>LV0110S100-4EXFNS</t>
  </si>
  <si>
    <t>LV0150S100-4EXFNS</t>
  </si>
  <si>
    <t>LV0185S100-4EXFNS</t>
  </si>
  <si>
    <t>LV0220S100-4EXFNS</t>
  </si>
  <si>
    <t>LV0004S100-4EXFNS</t>
  </si>
  <si>
    <t>LV0008S100-4EXFNS</t>
  </si>
  <si>
    <t>LV0015S100-4EXFNS</t>
  </si>
  <si>
    <t>LV0022S100-4EXFNS</t>
  </si>
  <si>
    <t>The following LS drive(s) may be used:</t>
  </si>
  <si>
    <t>*The above is intended to be used as a guide only. If in doubt contact Dalroad at sales@dalroad.com</t>
  </si>
  <si>
    <t>1. What is the system supply voltage?</t>
  </si>
  <si>
    <t xml:space="preserve">2. What is the motor rated Power? </t>
  </si>
  <si>
    <t>Volts</t>
  </si>
  <si>
    <t>3. Is this motor driving a Fan or a Pump?</t>
  </si>
  <si>
    <t>LV0004G100-4EOFN</t>
  </si>
  <si>
    <t>LV0008G100-4EOFN</t>
  </si>
  <si>
    <t>LV0015G100-4EOFN</t>
  </si>
  <si>
    <t>LV0022G100-4EOFN</t>
  </si>
  <si>
    <t>LV0040G100-4EOFN</t>
  </si>
  <si>
    <t>LV0055G100-4EOFN</t>
  </si>
  <si>
    <t>LV0075G100-4EOFN</t>
  </si>
  <si>
    <r>
      <rPr>
        <b/>
        <i/>
        <sz val="12"/>
        <color indexed="8"/>
        <rFont val="Arial"/>
        <family val="2"/>
      </rPr>
      <t>Note: Part numbers ending:-</t>
    </r>
    <r>
      <rPr>
        <b/>
        <sz val="12"/>
        <color indexed="8"/>
        <rFont val="Arial"/>
        <family val="2"/>
      </rPr>
      <t xml:space="preserve">  </t>
    </r>
    <r>
      <rPr>
        <sz val="12"/>
        <color indexed="8"/>
        <rFont val="Arial"/>
        <family val="2"/>
      </rPr>
      <t xml:space="preserve">                                       - </t>
    </r>
    <r>
      <rPr>
        <sz val="12"/>
        <color rgb="FFFF0000"/>
        <rFont val="Arial"/>
        <family val="2"/>
      </rPr>
      <t>1EOFNS</t>
    </r>
    <r>
      <rPr>
        <sz val="12"/>
        <color indexed="8"/>
        <rFont val="Arial"/>
        <family val="2"/>
      </rPr>
      <t xml:space="preserve"> are </t>
    </r>
    <r>
      <rPr>
        <sz val="12"/>
        <color rgb="FFFF0000"/>
        <rFont val="Arial"/>
        <family val="2"/>
      </rPr>
      <t>IP20</t>
    </r>
    <r>
      <rPr>
        <sz val="12"/>
        <color indexed="8"/>
        <rFont val="Arial"/>
        <family val="2"/>
      </rPr>
      <t xml:space="preserve"> construction                                - </t>
    </r>
    <r>
      <rPr>
        <sz val="12"/>
        <color rgb="FFFF0000"/>
        <rFont val="Arial"/>
        <family val="2"/>
      </rPr>
      <t>4EOFN &amp; 4EOFNS</t>
    </r>
    <r>
      <rPr>
        <sz val="12"/>
        <color indexed="8"/>
        <rFont val="Arial"/>
        <family val="2"/>
      </rPr>
      <t xml:space="preserve"> are</t>
    </r>
    <r>
      <rPr>
        <sz val="12"/>
        <color rgb="FFFF0000"/>
        <rFont val="Arial"/>
        <family val="2"/>
      </rPr>
      <t xml:space="preserve"> IP20</t>
    </r>
    <r>
      <rPr>
        <sz val="12"/>
        <color indexed="8"/>
        <rFont val="Arial"/>
        <family val="2"/>
      </rPr>
      <t xml:space="preserve"> construction                                                - </t>
    </r>
    <r>
      <rPr>
        <sz val="12"/>
        <color rgb="FFFF0000"/>
        <rFont val="Arial"/>
        <family val="2"/>
      </rPr>
      <t>4COFDS</t>
    </r>
    <r>
      <rPr>
        <sz val="12"/>
        <color indexed="8"/>
        <rFont val="Arial"/>
        <family val="2"/>
      </rPr>
      <t xml:space="preserve"> are</t>
    </r>
    <r>
      <rPr>
        <sz val="12"/>
        <color rgb="FFFF0000"/>
        <rFont val="Arial"/>
        <family val="2"/>
      </rPr>
      <t xml:space="preserve"> IP20</t>
    </r>
    <r>
      <rPr>
        <sz val="12"/>
        <color indexed="8"/>
        <rFont val="Arial"/>
        <family val="2"/>
      </rPr>
      <t xml:space="preserve"> construction                                               - </t>
    </r>
    <r>
      <rPr>
        <sz val="12"/>
        <color rgb="FFFF0000"/>
        <rFont val="Arial"/>
        <family val="2"/>
      </rPr>
      <t>4CONDS</t>
    </r>
    <r>
      <rPr>
        <sz val="12"/>
        <color indexed="8"/>
        <rFont val="Arial"/>
        <family val="2"/>
      </rPr>
      <t xml:space="preserve"> are </t>
    </r>
    <r>
      <rPr>
        <sz val="12"/>
        <color rgb="FFFF0000"/>
        <rFont val="Arial"/>
        <family val="2"/>
      </rPr>
      <t>IP20</t>
    </r>
    <r>
      <rPr>
        <sz val="12"/>
        <color indexed="8"/>
        <rFont val="Arial"/>
        <family val="2"/>
      </rPr>
      <t xml:space="preserve"> construction                                               - </t>
    </r>
    <r>
      <rPr>
        <sz val="12"/>
        <color rgb="FF0070C0"/>
        <rFont val="Arial"/>
        <family val="2"/>
      </rPr>
      <t>4S</t>
    </r>
    <r>
      <rPr>
        <sz val="12"/>
        <color theme="4" tint="-0.249977111117893"/>
        <rFont val="Arial"/>
        <family val="2"/>
      </rPr>
      <t>O</t>
    </r>
    <r>
      <rPr>
        <sz val="12"/>
        <color indexed="8"/>
        <rFont val="Arial"/>
        <family val="2"/>
      </rPr>
      <t xml:space="preserve"> or - </t>
    </r>
    <r>
      <rPr>
        <sz val="12"/>
        <color rgb="FF0070C0"/>
        <rFont val="Arial"/>
        <family val="2"/>
      </rPr>
      <t>4SOD</t>
    </r>
    <r>
      <rPr>
        <sz val="12"/>
        <color indexed="8"/>
        <rFont val="Arial"/>
        <family val="2"/>
      </rPr>
      <t xml:space="preserve"> are </t>
    </r>
    <r>
      <rPr>
        <sz val="12"/>
        <color rgb="FF0070C0"/>
        <rFont val="Arial"/>
        <family val="2"/>
      </rPr>
      <t>IP00</t>
    </r>
    <r>
      <rPr>
        <sz val="12"/>
        <color indexed="8"/>
        <rFont val="Arial"/>
        <family val="2"/>
      </rPr>
      <t xml:space="preserve"> construction                                              - </t>
    </r>
    <r>
      <rPr>
        <sz val="12"/>
        <color rgb="FF00B050"/>
        <rFont val="Arial"/>
        <family val="2"/>
      </rPr>
      <t>4EXFNS</t>
    </r>
    <r>
      <rPr>
        <sz val="12"/>
        <color indexed="8"/>
        <rFont val="Arial"/>
        <family val="2"/>
      </rPr>
      <t xml:space="preserve"> are </t>
    </r>
    <r>
      <rPr>
        <sz val="12"/>
        <color rgb="FF00B050"/>
        <rFont val="Arial"/>
        <family val="2"/>
      </rPr>
      <t xml:space="preserve">IP66 </t>
    </r>
    <r>
      <rPr>
        <sz val="12"/>
        <color indexed="8"/>
        <rFont val="Arial"/>
        <family val="2"/>
      </rPr>
      <t>construction</t>
    </r>
  </si>
  <si>
    <r>
      <rPr>
        <b/>
        <sz val="24"/>
        <color theme="0"/>
        <rFont val="Arial"/>
        <family val="2"/>
      </rPr>
      <t xml:space="preserve">LS Variable Frequency Drives -    </t>
    </r>
    <r>
      <rPr>
        <b/>
        <sz val="24"/>
        <color rgb="FF003882"/>
        <rFont val="Arial"/>
        <family val="2"/>
      </rPr>
      <t xml:space="preserve">                                                                                                                             </t>
    </r>
    <r>
      <rPr>
        <b/>
        <sz val="24"/>
        <color theme="0"/>
        <rFont val="Arial"/>
        <family val="2"/>
      </rPr>
      <t xml:space="preserve">    </t>
    </r>
    <r>
      <rPr>
        <b/>
        <sz val="18"/>
        <color theme="0"/>
        <rFont val="Arial"/>
        <family val="2"/>
      </rPr>
      <t xml:space="preserve"> </t>
    </r>
    <r>
      <rPr>
        <b/>
        <i/>
        <sz val="18"/>
        <color theme="0"/>
        <rFont val="Arial"/>
        <family val="2"/>
      </rPr>
      <t xml:space="preserve">Which LS VFD do I want?     </t>
    </r>
    <r>
      <rPr>
        <b/>
        <i/>
        <sz val="18"/>
        <color rgb="FFFF0000"/>
        <rFont val="Arial"/>
        <family val="2"/>
      </rPr>
      <t xml:space="preserve">       </t>
    </r>
    <r>
      <rPr>
        <b/>
        <i/>
        <sz val="18"/>
        <color theme="0"/>
        <rFont val="Arial"/>
        <family val="2"/>
      </rPr>
      <t xml:space="preserve"> Please answer 1, 2 &amp; 3 below</t>
    </r>
  </si>
  <si>
    <t>LV0110G100-4EOFN</t>
  </si>
  <si>
    <t>LV0150G100-4EOFN</t>
  </si>
  <si>
    <t>LV0185G100-4EOFN</t>
  </si>
  <si>
    <t>LV0220G100-4EOFN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</si>
</sst>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30" x14ac:knownFonts="1">
    <font>
      <sz val="10"/>
      <name val="Arial"/>
    </font>
    <font>
      <sz val="10"/>
      <name val="Tahoma"/>
      <family val="2"/>
    </font>
    <font>
      <sz val="10"/>
      <color indexed="57"/>
      <name val="Arial"/>
      <family val="2"/>
    </font>
    <font>
      <sz val="12"/>
      <name val="Arial"/>
    </font>
    <font>
      <sz val="14"/>
      <color indexed="9"/>
      <name val="Arial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24"/>
      <color rgb="FF003882"/>
      <name val="Arial"/>
      <family val="2"/>
    </font>
    <font>
      <b/>
      <sz val="24"/>
      <color theme="0"/>
      <name val="Arial"/>
      <family val="2"/>
    </font>
    <font>
      <b/>
      <sz val="24"/>
      <color rgb="FF0070C0"/>
      <name val="Arial"/>
      <family val="2"/>
    </font>
    <font>
      <b/>
      <sz val="14"/>
      <color rgb="FFFF0000"/>
      <name val="Arial"/>
      <family val="2"/>
    </font>
    <font>
      <b/>
      <i/>
      <sz val="16"/>
      <color theme="0" tint="-0.14999847407452621"/>
      <name val="Arial"/>
      <family val="2"/>
    </font>
    <font>
      <b/>
      <sz val="18"/>
      <color theme="0"/>
      <name val="Arial"/>
      <family val="2"/>
    </font>
    <font>
      <b/>
      <i/>
      <sz val="18"/>
      <color rgb="FFFF0000"/>
      <name val="Arial"/>
      <family val="2"/>
    </font>
    <font>
      <b/>
      <sz val="16"/>
      <color theme="8" tint="-0.499984740745262"/>
      <name val="Arial"/>
      <family val="2"/>
    </font>
    <font>
      <b/>
      <i/>
      <sz val="18"/>
      <color theme="0"/>
      <name val="Arial"/>
      <family val="2"/>
    </font>
    <font>
      <b/>
      <sz val="16"/>
      <color theme="7" tint="0.39997558519241921"/>
      <name val="Arial"/>
      <family val="2"/>
    </font>
    <font>
      <b/>
      <sz val="16"/>
      <color theme="4" tint="0.59999389629810485"/>
      <name val="Arial"/>
      <family val="2"/>
    </font>
    <font>
      <b/>
      <sz val="16"/>
      <color rgb="FF92D050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theme="4" tint="-0.249977111117893"/>
      <name val="Arial"/>
      <family val="2"/>
    </font>
    <font>
      <sz val="12"/>
      <color rgb="FF0070C0"/>
      <name val="Arial"/>
      <family val="2"/>
    </font>
    <font>
      <sz val="12"/>
      <color rgb="FF00B050"/>
      <name val="Arial"/>
      <family val="2"/>
    </font>
    <font>
      <sz val="12"/>
      <color indexed="9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darkGray">
        <fgColor indexed="9"/>
        <bgColor indexed="26"/>
      </patternFill>
    </fill>
    <fill>
      <patternFill patternType="mediumGray">
        <fgColor indexed="9"/>
        <bgColor indexed="31"/>
      </patternFill>
    </fill>
    <fill>
      <patternFill patternType="solid">
        <fgColor indexed="20"/>
        <bgColor indexed="64"/>
      </patternFill>
    </fill>
    <fill>
      <patternFill patternType="darkGray">
        <fgColor indexed="9"/>
        <bgColor rgb="FFF7FFEF"/>
      </patternFill>
    </fill>
    <fill>
      <patternFill patternType="solid">
        <fgColor rgb="FFF7FFEF"/>
        <bgColor indexed="64"/>
      </patternFill>
    </fill>
    <fill>
      <patternFill patternType="darkGray">
        <fgColor indexed="9"/>
        <bgColor theme="0"/>
      </patternFill>
    </fill>
    <fill>
      <patternFill patternType="solid">
        <fgColor rgb="FF003882"/>
        <bgColor indexed="64"/>
      </patternFill>
    </fill>
    <fill>
      <patternFill patternType="solid">
        <fgColor rgb="FF00388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10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164" fontId="1" fillId="6" borderId="11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1" fontId="5" fillId="10" borderId="0" xfId="0" applyNumberFormat="1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42" xfId="0" applyFill="1" applyBorder="1" applyAlignment="1">
      <alignment vertical="center"/>
    </xf>
    <xf numFmtId="0" fontId="9" fillId="9" borderId="25" xfId="0" applyFont="1" applyFill="1" applyBorder="1" applyAlignment="1">
      <alignment horizontal="left" vertical="center"/>
    </xf>
    <xf numFmtId="0" fontId="0" fillId="10" borderId="45" xfId="0" applyFill="1" applyBorder="1" applyAlignment="1">
      <alignment vertical="center"/>
    </xf>
    <xf numFmtId="0" fontId="0" fillId="10" borderId="43" xfId="0" applyFill="1" applyBorder="1" applyAlignment="1">
      <alignment vertical="center"/>
    </xf>
    <xf numFmtId="0" fontId="14" fillId="11" borderId="37" xfId="0" applyFont="1" applyFill="1" applyBorder="1" applyAlignment="1">
      <alignment horizontal="left" vertical="center"/>
    </xf>
    <xf numFmtId="1" fontId="15" fillId="10" borderId="0" xfId="0" applyNumberFormat="1" applyFont="1" applyFill="1" applyAlignment="1">
      <alignment horizontal="center" vertical="center"/>
    </xf>
    <xf numFmtId="0" fontId="18" fillId="12" borderId="26" xfId="0" applyFont="1" applyFill="1" applyBorder="1" applyAlignment="1">
      <alignment horizontal="left" vertical="center"/>
    </xf>
    <xf numFmtId="0" fontId="20" fillId="9" borderId="25" xfId="0" applyFont="1" applyFill="1" applyBorder="1" applyAlignment="1">
      <alignment horizontal="left" vertical="center"/>
    </xf>
    <xf numFmtId="1" fontId="20" fillId="10" borderId="0" xfId="0" applyNumberFormat="1" applyFont="1" applyFill="1" applyAlignment="1" applyProtection="1">
      <alignment horizontal="center" vertical="center"/>
      <protection locked="0"/>
    </xf>
    <xf numFmtId="0" fontId="21" fillId="9" borderId="25" xfId="0" applyFont="1" applyFill="1" applyBorder="1" applyAlignment="1">
      <alignment horizontal="left" vertical="center"/>
    </xf>
    <xf numFmtId="2" fontId="21" fillId="10" borderId="0" xfId="0" applyNumberFormat="1" applyFont="1" applyFill="1" applyAlignment="1" applyProtection="1">
      <alignment horizontal="center" vertical="center"/>
      <protection locked="0"/>
    </xf>
    <xf numFmtId="0" fontId="22" fillId="10" borderId="25" xfId="0" applyFont="1" applyFill="1" applyBorder="1" applyAlignment="1">
      <alignment horizontal="left" vertical="center"/>
    </xf>
    <xf numFmtId="1" fontId="22" fillId="1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8" fillId="12" borderId="28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1" fillId="15" borderId="24" xfId="0" applyFont="1" applyFill="1" applyBorder="1" applyAlignment="1">
      <alignment horizontal="center" vertical="center"/>
    </xf>
    <xf numFmtId="0" fontId="1" fillId="16" borderId="24" xfId="0" applyFont="1" applyFill="1" applyBorder="1" applyAlignment="1">
      <alignment horizontal="center" vertical="center"/>
    </xf>
    <xf numFmtId="0" fontId="1" fillId="17" borderId="24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1" fillId="0" borderId="0" xfId="0" applyFont="1"/>
    <xf numFmtId="0" fontId="1" fillId="3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10" fillId="11" borderId="25" xfId="0" applyFont="1" applyFill="1" applyBorder="1" applyAlignment="1">
      <alignment horizontal="left" vertical="center" wrapText="1"/>
    </xf>
    <xf numFmtId="0" fontId="10" fillId="11" borderId="0" xfId="0" applyFont="1" applyFill="1" applyAlignment="1">
      <alignment horizontal="left" vertical="center" wrapText="1"/>
    </xf>
    <xf numFmtId="0" fontId="10" fillId="11" borderId="42" xfId="0" applyFont="1" applyFill="1" applyBorder="1" applyAlignment="1">
      <alignment horizontal="left" vertical="center" wrapText="1"/>
    </xf>
    <xf numFmtId="0" fontId="10" fillId="11" borderId="33" xfId="0" applyFont="1" applyFill="1" applyBorder="1" applyAlignment="1">
      <alignment horizontal="left" vertical="center" wrapText="1"/>
    </xf>
    <xf numFmtId="0" fontId="10" fillId="11" borderId="34" xfId="0" applyFont="1" applyFill="1" applyBorder="1" applyAlignment="1">
      <alignment horizontal="left" vertical="center" wrapText="1"/>
    </xf>
    <xf numFmtId="0" fontId="10" fillId="11" borderId="43" xfId="0" applyFont="1" applyFill="1" applyBorder="1" applyAlignment="1">
      <alignment horizontal="left" vertical="center" wrapText="1"/>
    </xf>
    <xf numFmtId="0" fontId="11" fillId="9" borderId="35" xfId="0" applyFont="1" applyFill="1" applyBorder="1" applyAlignment="1">
      <alignment horizontal="left" vertical="top" wrapText="1"/>
    </xf>
    <xf numFmtId="0" fontId="13" fillId="9" borderId="36" xfId="0" applyFont="1" applyFill="1" applyBorder="1" applyAlignment="1">
      <alignment horizontal="left" vertical="top" wrapText="1"/>
    </xf>
    <xf numFmtId="0" fontId="13" fillId="9" borderId="41" xfId="0" applyFont="1" applyFill="1" applyBorder="1" applyAlignment="1">
      <alignment horizontal="left" vertical="top" wrapText="1"/>
    </xf>
    <xf numFmtId="0" fontId="2" fillId="10" borderId="33" xfId="0" applyFont="1" applyFill="1" applyBorder="1" applyAlignment="1">
      <alignment horizontal="center" vertical="center"/>
    </xf>
    <xf numFmtId="0" fontId="2" fillId="10" borderId="34" xfId="0" applyFont="1" applyFill="1" applyBorder="1" applyAlignment="1">
      <alignment horizontal="center" vertical="center"/>
    </xf>
    <xf numFmtId="1" fontId="20" fillId="10" borderId="0" xfId="0" applyNumberFormat="1" applyFont="1" applyFill="1" applyAlignment="1">
      <alignment horizontal="center" vertical="center"/>
    </xf>
    <xf numFmtId="1" fontId="21" fillId="10" borderId="0" xfId="0" applyNumberFormat="1" applyFont="1" applyFill="1" applyAlignment="1">
      <alignment horizontal="center" vertical="center"/>
    </xf>
    <xf numFmtId="1" fontId="15" fillId="1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0038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26194</xdr:colOff>
      <xdr:row>0</xdr:row>
      <xdr:rowOff>45243</xdr:rowOff>
    </xdr:from>
    <xdr:to>
      <xdr:col>4</xdr:col>
      <xdr:colOff>47624</xdr:colOff>
      <xdr:row>0</xdr:row>
      <xdr:rowOff>1573744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194" y="45243"/>
          <a:ext cx="2812255" cy="15285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4067175</xdr:colOff>
      <xdr:row>0</xdr:row>
      <xdr:rowOff>1596341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558670-E259-F493-1136-9333EE3B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9050"/>
          <a:ext cx="4019550" cy="1577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4"/>
  <sheetViews>
    <sheetView tabSelected="1" zoomScale="80" zoomScaleNormal="80" workbookViewId="0">
      <selection activeCell="H1" sqref="H1"/>
    </sheetView>
  </sheetViews>
  <sheetFormatPr defaultColWidth="9.109375" defaultRowHeight="13.2" x14ac:dyDescent="0.25"/>
  <cols>
    <col min="1" max="1" width="66.6640625" style="2" customWidth="1"/>
    <col min="2" max="2" width="27.44140625" style="5" customWidth="1"/>
    <col min="3" max="3" width="5.6640625" style="4" customWidth="1"/>
    <col min="4" max="4" width="7.5546875" style="4" customWidth="1"/>
    <col min="5" max="16384" width="9.109375" style="2"/>
  </cols>
  <sheetData>
    <row r="1" spans="1:10" ht="131.25" customHeight="1" thickBot="1" x14ac:dyDescent="0.3">
      <c r="A1" s="80"/>
      <c r="B1" s="81"/>
      <c r="C1" s="81"/>
      <c r="D1" s="81"/>
      <c r="E1" s="82"/>
    </row>
    <row r="2" spans="1:10" ht="59.25" customHeight="1" thickBot="1" x14ac:dyDescent="0.3">
      <c r="A2" s="92" t="s">
        <v>73</v>
      </c>
      <c r="B2" s="93"/>
      <c r="C2" s="93"/>
      <c r="D2" s="93"/>
      <c r="E2" s="94"/>
    </row>
    <row r="3" spans="1:10" ht="9.9" customHeight="1" x14ac:dyDescent="0.25">
      <c r="A3" s="84"/>
      <c r="B3" s="85"/>
      <c r="C3" s="85"/>
      <c r="D3" s="85"/>
      <c r="E3" s="45"/>
    </row>
    <row r="4" spans="1:10" ht="20.100000000000001" customHeight="1" x14ac:dyDescent="0.25">
      <c r="A4" s="50" t="s">
        <v>61</v>
      </c>
      <c r="B4" s="51" t="s">
        <v>0</v>
      </c>
      <c r="C4" s="97" t="s">
        <v>63</v>
      </c>
      <c r="D4" s="97"/>
      <c r="E4" s="43"/>
      <c r="J4" s="26"/>
    </row>
    <row r="5" spans="1:10" ht="20.100000000000001" customHeight="1" x14ac:dyDescent="0.25">
      <c r="A5" s="52" t="s">
        <v>62</v>
      </c>
      <c r="B5" s="53">
        <v>0.4</v>
      </c>
      <c r="C5" s="98" t="s">
        <v>2</v>
      </c>
      <c r="D5" s="98"/>
      <c r="E5" s="43"/>
    </row>
    <row r="6" spans="1:10" ht="20.100000000000001" customHeight="1" x14ac:dyDescent="0.25">
      <c r="A6" s="44"/>
      <c r="B6" s="48"/>
      <c r="C6" s="99"/>
      <c r="D6" s="99"/>
      <c r="E6" s="43"/>
    </row>
    <row r="7" spans="1:10" ht="20.100000000000001" customHeight="1" x14ac:dyDescent="0.25">
      <c r="A7" s="54" t="s">
        <v>64</v>
      </c>
      <c r="B7" s="55" t="s">
        <v>10</v>
      </c>
      <c r="C7" s="41"/>
      <c r="D7" s="42"/>
      <c r="E7" s="43"/>
    </row>
    <row r="8" spans="1:10" ht="20.100000000000001" customHeight="1" thickBot="1" x14ac:dyDescent="0.3">
      <c r="A8" s="95"/>
      <c r="B8" s="96"/>
      <c r="C8" s="96"/>
      <c r="D8" s="96"/>
      <c r="E8" s="46"/>
    </row>
    <row r="9" spans="1:10" ht="24.9" customHeight="1" x14ac:dyDescent="0.25">
      <c r="A9" s="47" t="s">
        <v>59</v>
      </c>
      <c r="B9" s="86" t="s">
        <v>72</v>
      </c>
      <c r="C9" s="87"/>
      <c r="D9" s="87"/>
      <c r="E9" s="88"/>
    </row>
    <row r="10" spans="1:10" ht="24.9" customHeight="1" x14ac:dyDescent="0.25">
      <c r="A10" s="49" t="str">
        <f>IF(OR(B4="",B5=""),"",IF(ISNA(VLOOKUP(1,Table!G:H,2,FALSE)),"No product found - contact Dalroad",VLOOKUP(1,Table!G:H,2,FALSE)))</f>
        <v>LV0004M100-1EOFNS</v>
      </c>
      <c r="B10" s="86"/>
      <c r="C10" s="87"/>
      <c r="D10" s="87"/>
      <c r="E10" s="88"/>
    </row>
    <row r="11" spans="1:10" ht="24.9" customHeight="1" x14ac:dyDescent="0.25">
      <c r="A11" s="49" t="str">
        <f>IF(ISNA(VLOOKUP(2,Table!G:H,2,FALSE)),"",VLOOKUP(2,Table!G:H,2,FALSE))</f>
        <v>LV0004S100-1EOFNS</v>
      </c>
      <c r="B11" s="86"/>
      <c r="C11" s="87"/>
      <c r="D11" s="87"/>
      <c r="E11" s="88"/>
    </row>
    <row r="12" spans="1:10" ht="24.9" customHeight="1" x14ac:dyDescent="0.25">
      <c r="A12" s="49" t="str">
        <f>IF(ISNA(VLOOKUP(3,Table!G:H,2,FALSE)),"",VLOOKUP(3,Table!G:H,2,FALSE))</f>
        <v/>
      </c>
      <c r="B12" s="86"/>
      <c r="C12" s="87"/>
      <c r="D12" s="87"/>
      <c r="E12" s="88"/>
    </row>
    <row r="13" spans="1:10" ht="24.9" customHeight="1" thickBot="1" x14ac:dyDescent="0.3">
      <c r="A13" s="59" t="str">
        <f>IF(ISNA(VLOOKUP(4,Table!G:H,2,FALSE)),"",VLOOKUP(4,Table!G:H,2,FALSE))</f>
        <v/>
      </c>
      <c r="B13" s="89"/>
      <c r="C13" s="90"/>
      <c r="D13" s="90"/>
      <c r="E13" s="91"/>
    </row>
    <row r="14" spans="1:10" ht="20.100000000000001" customHeight="1" x14ac:dyDescent="0.25">
      <c r="A14" s="83" t="s">
        <v>60</v>
      </c>
      <c r="B14" s="83"/>
      <c r="C14" s="83"/>
      <c r="D14" s="83"/>
      <c r="E14" s="83"/>
    </row>
  </sheetData>
  <mergeCells count="9">
    <mergeCell ref="A1:E1"/>
    <mergeCell ref="A14:E14"/>
    <mergeCell ref="A3:D3"/>
    <mergeCell ref="B9:E13"/>
    <mergeCell ref="A2:E2"/>
    <mergeCell ref="A8:D8"/>
    <mergeCell ref="C4:D4"/>
    <mergeCell ref="C5:D5"/>
    <mergeCell ref="C6:D6"/>
  </mergeCells>
  <phoneticPr fontId="0" type="noConversion"/>
  <conditionalFormatting sqref="A10">
    <cfRule type="cellIs" dxfId="0" priority="1" stopIfTrue="1" operator="equal">
      <formula>"No product found - contact IMO"</formula>
    </cfRule>
  </conditionalFormatting>
  <dataValidations count="2">
    <dataValidation type="list" allowBlank="1" showInputMessage="1" showErrorMessage="1" sqref="B7" xr:uid="{00000000-0002-0000-0000-000000000000}">
      <formula1>Fan</formula1>
    </dataValidation>
    <dataValidation type="list" allowBlank="1" showInputMessage="1" showErrorMessage="1" sqref="B4" xr:uid="{00000000-0002-0000-0000-000001000000}">
      <formula1>Systems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38"/>
  <sheetViews>
    <sheetView zoomScale="140" zoomScaleNormal="140" workbookViewId="0">
      <pane ySplit="1" topLeftCell="A5" activePane="bottomLeft" state="frozen"/>
      <selection pane="bottomLeft" activeCell="F141" sqref="F141"/>
    </sheetView>
  </sheetViews>
  <sheetFormatPr defaultColWidth="9.109375" defaultRowHeight="13.2" x14ac:dyDescent="0.25"/>
  <cols>
    <col min="1" max="1" width="21.109375" style="56" customWidth="1"/>
    <col min="2" max="2" width="18.6640625" style="56" customWidth="1"/>
    <col min="3" max="7" width="11.6640625" style="56" customWidth="1"/>
    <col min="8" max="8" width="21.109375" style="56" customWidth="1"/>
    <col min="9" max="9" width="6" style="56" customWidth="1"/>
    <col min="10" max="16384" width="9.109375" style="56"/>
  </cols>
  <sheetData>
    <row r="1" spans="1:10" ht="24.9" customHeight="1" x14ac:dyDescent="0.25">
      <c r="A1" s="68" t="s">
        <v>3</v>
      </c>
      <c r="B1" s="68" t="s">
        <v>8</v>
      </c>
      <c r="C1" s="68" t="s">
        <v>9</v>
      </c>
      <c r="D1" s="68" t="s">
        <v>6</v>
      </c>
      <c r="E1" s="68" t="s">
        <v>7</v>
      </c>
      <c r="F1" s="68" t="s">
        <v>4</v>
      </c>
      <c r="G1" s="68" t="s">
        <v>5</v>
      </c>
      <c r="H1" s="69" t="s">
        <v>3</v>
      </c>
      <c r="J1" s="70"/>
    </row>
    <row r="2" spans="1:10" ht="15" customHeight="1" x14ac:dyDescent="0.25">
      <c r="A2" s="71"/>
      <c r="B2" s="71"/>
      <c r="C2" s="71"/>
      <c r="D2" s="71"/>
      <c r="E2" s="71"/>
      <c r="F2" s="71"/>
      <c r="G2" s="71"/>
      <c r="H2" s="72"/>
      <c r="J2" s="70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2"/>
      <c r="J3" s="70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2"/>
      <c r="J4" s="70"/>
    </row>
    <row r="5" spans="1:10" ht="15" customHeight="1" x14ac:dyDescent="0.25">
      <c r="A5" s="11" t="s">
        <v>15</v>
      </c>
      <c r="B5" s="11" t="s">
        <v>0</v>
      </c>
      <c r="C5" s="11" t="s">
        <v>10</v>
      </c>
      <c r="D5" s="11">
        <v>0.09</v>
      </c>
      <c r="E5" s="11">
        <v>0.21</v>
      </c>
      <c r="F5" s="11">
        <f>IF(AND(Form!B$4=B5,Form!$B$5&gt;D5,Form!$B$5&lt;E5),1000-ROW(),0)</f>
        <v>0</v>
      </c>
      <c r="G5" s="11" t="str">
        <f>IF(F5=0,"",RANK(F5,F:F))</f>
        <v/>
      </c>
      <c r="H5" s="12" t="str">
        <f>A5</f>
        <v>LV0002M100-1EOFNS</v>
      </c>
      <c r="J5" s="70"/>
    </row>
    <row r="6" spans="1:10" ht="15" customHeight="1" x14ac:dyDescent="0.25">
      <c r="A6" s="11" t="s">
        <v>14</v>
      </c>
      <c r="B6" s="11" t="s">
        <v>0</v>
      </c>
      <c r="C6" s="11" t="s">
        <v>10</v>
      </c>
      <c r="D6" s="11">
        <v>0.2</v>
      </c>
      <c r="E6" s="11">
        <v>0.41</v>
      </c>
      <c r="F6" s="11">
        <f>IF(AND(Form!B$4=B6,Form!$B$5&gt;D6,Form!$B$5&lt;E6),1000-ROW(),0)</f>
        <v>994</v>
      </c>
      <c r="G6" s="11">
        <f>IF(F6=0,"",RANK(F6,F:F))</f>
        <v>1</v>
      </c>
      <c r="H6" s="12" t="str">
        <f>A6</f>
        <v>LV0004M100-1EOFNS</v>
      </c>
      <c r="J6" s="70"/>
    </row>
    <row r="7" spans="1:10" ht="15" customHeight="1" x14ac:dyDescent="0.25">
      <c r="A7" s="11" t="s">
        <v>16</v>
      </c>
      <c r="B7" s="11" t="s">
        <v>0</v>
      </c>
      <c r="C7" s="11" t="s">
        <v>10</v>
      </c>
      <c r="D7" s="11">
        <v>0.4</v>
      </c>
      <c r="E7" s="11">
        <v>0.751</v>
      </c>
      <c r="F7" s="11">
        <f>IF(AND(Form!B$4=B7,Form!$B$5&gt;D7,Form!$B$5&lt;E7),1000-ROW(),0)</f>
        <v>0</v>
      </c>
      <c r="G7" s="11" t="str">
        <f>IF(F7=0,"",RANK(F7,F:F))</f>
        <v/>
      </c>
      <c r="H7" s="12" t="str">
        <f>A7</f>
        <v>LV0008M100-1EOFNS</v>
      </c>
      <c r="J7" s="70"/>
    </row>
    <row r="8" spans="1:10" ht="15" customHeight="1" x14ac:dyDescent="0.25">
      <c r="A8" s="11" t="s">
        <v>17</v>
      </c>
      <c r="B8" s="11" t="s">
        <v>0</v>
      </c>
      <c r="C8" s="11" t="s">
        <v>10</v>
      </c>
      <c r="D8" s="11">
        <v>0.75</v>
      </c>
      <c r="E8" s="11">
        <v>1.51</v>
      </c>
      <c r="F8" s="11">
        <f>IF(AND(Form!B$4=B8,Form!$B$5&gt;D8,Form!$B$5&lt;E8),1000-ROW(),0)</f>
        <v>0</v>
      </c>
      <c r="G8" s="11" t="str">
        <f>IF(F8=0,"",RANK(F8,F:F))</f>
        <v/>
      </c>
      <c r="H8" s="12" t="str">
        <f>A8</f>
        <v>LV0015M100-1EOFNS</v>
      </c>
      <c r="J8" s="70"/>
    </row>
    <row r="9" spans="1:10" ht="15" customHeight="1" x14ac:dyDescent="0.25">
      <c r="A9" s="11" t="s">
        <v>18</v>
      </c>
      <c r="B9" s="11" t="s">
        <v>0</v>
      </c>
      <c r="C9" s="11" t="s">
        <v>10</v>
      </c>
      <c r="D9" s="11">
        <v>1.5</v>
      </c>
      <c r="E9" s="11">
        <v>2.21</v>
      </c>
      <c r="F9" s="11">
        <f>IF(AND(Form!B$4=B9,Form!$B$5&gt;D9,Form!$B$5&lt;E9),1000-ROW(),0)</f>
        <v>0</v>
      </c>
      <c r="G9" s="11" t="str">
        <f>IF(F9=0,"",RANK(F9,F:F))</f>
        <v/>
      </c>
      <c r="H9" s="12" t="str">
        <f>A9</f>
        <v>LV0022M100-1EOFNS</v>
      </c>
      <c r="J9" s="70"/>
    </row>
    <row r="10" spans="1:10" ht="15" customHeight="1" x14ac:dyDescent="0.25">
      <c r="A10" s="11"/>
      <c r="B10" s="11"/>
      <c r="C10" s="11"/>
      <c r="D10" s="11"/>
      <c r="E10" s="11"/>
      <c r="F10" s="11"/>
      <c r="G10" s="11"/>
      <c r="H10" s="12"/>
      <c r="J10" s="70"/>
    </row>
    <row r="11" spans="1:10" ht="15" customHeight="1" x14ac:dyDescent="0.25">
      <c r="A11" s="11"/>
      <c r="B11" s="11"/>
      <c r="C11" s="11"/>
      <c r="D11" s="11"/>
      <c r="E11" s="11"/>
      <c r="F11" s="11"/>
      <c r="G11" s="11"/>
      <c r="H11" s="12"/>
      <c r="J11" s="70"/>
    </row>
    <row r="12" spans="1:10" ht="15" customHeight="1" x14ac:dyDescent="0.25">
      <c r="A12" s="11"/>
      <c r="B12" s="11"/>
      <c r="C12" s="11"/>
      <c r="D12" s="11"/>
      <c r="E12" s="11"/>
      <c r="F12" s="11"/>
      <c r="G12" s="11"/>
      <c r="H12" s="12"/>
      <c r="J12" s="70"/>
    </row>
    <row r="13" spans="1:10" ht="15" customHeight="1" x14ac:dyDescent="0.25">
      <c r="A13" s="15"/>
      <c r="B13" s="15"/>
      <c r="C13" s="15"/>
      <c r="D13" s="15"/>
      <c r="E13" s="15"/>
      <c r="F13" s="15"/>
      <c r="G13" s="15"/>
      <c r="H13" s="16"/>
      <c r="J13" s="70"/>
    </row>
    <row r="14" spans="1:10" ht="15" customHeight="1" x14ac:dyDescent="0.25">
      <c r="A14" s="6"/>
      <c r="B14" s="7"/>
      <c r="C14" s="7"/>
      <c r="D14" s="7"/>
      <c r="E14" s="7"/>
      <c r="F14" s="7"/>
      <c r="G14" s="7"/>
      <c r="H14" s="8"/>
      <c r="J14" s="70"/>
    </row>
    <row r="15" spans="1:10" ht="15" customHeight="1" x14ac:dyDescent="0.25">
      <c r="A15" s="11" t="s">
        <v>19</v>
      </c>
      <c r="B15" s="9" t="s">
        <v>0</v>
      </c>
      <c r="C15" s="9" t="s">
        <v>10</v>
      </c>
      <c r="D15" s="9">
        <v>0.09</v>
      </c>
      <c r="E15" s="9">
        <v>0.41</v>
      </c>
      <c r="F15" s="9">
        <f>IF(AND(Form!B$4=B15,Form!$B$5&gt;D15,Form!$B$5&lt;E15),1000-ROW(),0)</f>
        <v>985</v>
      </c>
      <c r="G15" s="9">
        <f t="shared" ref="G15:G22" si="0">IF(F15=0,"",RANK(F15,F:F))</f>
        <v>2</v>
      </c>
      <c r="H15" s="10" t="str">
        <f t="shared" ref="H15:H22" si="1">A15</f>
        <v>LV0004S100-1EOFNS</v>
      </c>
      <c r="J15" s="70"/>
    </row>
    <row r="16" spans="1:10" ht="15" customHeight="1" x14ac:dyDescent="0.25">
      <c r="A16" s="11" t="s">
        <v>20</v>
      </c>
      <c r="B16" s="11" t="s">
        <v>0</v>
      </c>
      <c r="C16" s="11" t="s">
        <v>10</v>
      </c>
      <c r="D16" s="11">
        <v>0.4</v>
      </c>
      <c r="E16" s="11">
        <v>0.751</v>
      </c>
      <c r="F16" s="11">
        <f>IF(AND(Form!B$4=B16,Form!$B$5&gt;D16,Form!$B$5&lt;E16),1000-ROW(),0)</f>
        <v>0</v>
      </c>
      <c r="G16" s="11" t="str">
        <f t="shared" si="0"/>
        <v/>
      </c>
      <c r="H16" s="12" t="str">
        <f t="shared" si="1"/>
        <v>LV0008S100-1EOFNS</v>
      </c>
      <c r="J16" s="70"/>
    </row>
    <row r="17" spans="1:10" ht="15" customHeight="1" x14ac:dyDescent="0.25">
      <c r="A17" s="11" t="s">
        <v>21</v>
      </c>
      <c r="B17" s="11" t="s">
        <v>0</v>
      </c>
      <c r="C17" s="11" t="s">
        <v>10</v>
      </c>
      <c r="D17" s="11">
        <v>0.75</v>
      </c>
      <c r="E17" s="11">
        <v>1.51</v>
      </c>
      <c r="F17" s="11">
        <f>IF(AND(Form!B$4=B17,Form!$B$5&gt;D17,Form!$B$5&lt;E17),1000-ROW(),0)</f>
        <v>0</v>
      </c>
      <c r="G17" s="11" t="str">
        <f t="shared" si="0"/>
        <v/>
      </c>
      <c r="H17" s="12" t="str">
        <f t="shared" si="1"/>
        <v>LV0015S100-1EOFNS</v>
      </c>
      <c r="J17" s="70"/>
    </row>
    <row r="18" spans="1:10" ht="15" customHeight="1" x14ac:dyDescent="0.25">
      <c r="A18" s="11" t="s">
        <v>22</v>
      </c>
      <c r="B18" s="11" t="s">
        <v>0</v>
      </c>
      <c r="C18" s="11" t="s">
        <v>10</v>
      </c>
      <c r="D18" s="11">
        <v>1.5</v>
      </c>
      <c r="E18" s="11">
        <v>2.21</v>
      </c>
      <c r="F18" s="11">
        <f>IF(AND(Form!B$4=B18,Form!$B$5&gt;D18,Form!$B$5&lt;E18),1000-ROW(),0)</f>
        <v>0</v>
      </c>
      <c r="G18" s="11" t="str">
        <f t="shared" si="0"/>
        <v/>
      </c>
      <c r="H18" s="12" t="str">
        <f t="shared" si="1"/>
        <v>LV0022S100-1EOFNS</v>
      </c>
      <c r="J18" s="70"/>
    </row>
    <row r="19" spans="1:10" ht="15" customHeight="1" x14ac:dyDescent="0.25">
      <c r="A19" s="11" t="s">
        <v>23</v>
      </c>
      <c r="B19" s="11" t="s">
        <v>1</v>
      </c>
      <c r="C19" s="11" t="s">
        <v>10</v>
      </c>
      <c r="D19" s="11">
        <v>0.09</v>
      </c>
      <c r="E19" s="11">
        <v>0.41</v>
      </c>
      <c r="F19" s="11">
        <f>IF(AND(Form!B$4=B19,Form!$B$5&gt;D19,Form!$B$5&lt;E19),1000-ROW(),0)</f>
        <v>0</v>
      </c>
      <c r="G19" s="11" t="str">
        <f t="shared" si="0"/>
        <v/>
      </c>
      <c r="H19" s="12" t="str">
        <f t="shared" si="1"/>
        <v>LV0004S100-4EOFNS</v>
      </c>
      <c r="J19" s="70"/>
    </row>
    <row r="20" spans="1:10" ht="15" customHeight="1" x14ac:dyDescent="0.25">
      <c r="A20" s="11" t="s">
        <v>24</v>
      </c>
      <c r="B20" s="11" t="s">
        <v>1</v>
      </c>
      <c r="C20" s="11" t="s">
        <v>10</v>
      </c>
      <c r="D20" s="11">
        <v>0.4</v>
      </c>
      <c r="E20" s="11">
        <v>0.751</v>
      </c>
      <c r="F20" s="11">
        <f>IF(AND(Form!B$4=B20,Form!$B$5&gt;D20,Form!$B$5&lt;E20),1000-ROW(),0)</f>
        <v>0</v>
      </c>
      <c r="G20" s="11" t="str">
        <f t="shared" si="0"/>
        <v/>
      </c>
      <c r="H20" s="12" t="str">
        <f t="shared" si="1"/>
        <v>LV0008S100-4EOFNS</v>
      </c>
      <c r="J20" s="70"/>
    </row>
    <row r="21" spans="1:10" ht="15" customHeight="1" x14ac:dyDescent="0.25">
      <c r="A21" s="11" t="s">
        <v>25</v>
      </c>
      <c r="B21" s="11" t="s">
        <v>1</v>
      </c>
      <c r="C21" s="11" t="s">
        <v>10</v>
      </c>
      <c r="D21" s="11">
        <v>0.75</v>
      </c>
      <c r="E21" s="11">
        <v>1.51</v>
      </c>
      <c r="F21" s="11">
        <f>IF(AND(Form!B$4=B21,Form!$B$5&gt;D21,Form!$B$5&lt;E21),1000-ROW(),0)</f>
        <v>0</v>
      </c>
      <c r="G21" s="11" t="str">
        <f t="shared" si="0"/>
        <v/>
      </c>
      <c r="H21" s="12" t="str">
        <f t="shared" si="1"/>
        <v>LV0015S100-4EOFNS</v>
      </c>
      <c r="J21" s="70"/>
    </row>
    <row r="22" spans="1:10" ht="15" customHeight="1" x14ac:dyDescent="0.25">
      <c r="A22" s="11" t="s">
        <v>26</v>
      </c>
      <c r="B22" s="11" t="s">
        <v>1</v>
      </c>
      <c r="C22" s="11" t="s">
        <v>10</v>
      </c>
      <c r="D22" s="11">
        <v>1.5</v>
      </c>
      <c r="E22" s="11">
        <v>2.21</v>
      </c>
      <c r="F22" s="11">
        <f>IF(AND(Form!B$4=B22,Form!$B$5&gt;D22,Form!$B$5&lt;E22),1000-ROW(),0)</f>
        <v>0</v>
      </c>
      <c r="G22" s="11" t="str">
        <f t="shared" si="0"/>
        <v/>
      </c>
      <c r="H22" s="12" t="str">
        <f t="shared" si="1"/>
        <v>LV0022S100-4EOFNS</v>
      </c>
      <c r="J22" s="70"/>
    </row>
    <row r="23" spans="1:10" ht="15" customHeight="1" x14ac:dyDescent="0.25">
      <c r="A23" s="3"/>
      <c r="B23" s="15"/>
      <c r="C23" s="15"/>
      <c r="D23" s="15"/>
      <c r="E23" s="15"/>
      <c r="F23" s="15"/>
      <c r="G23" s="15"/>
      <c r="H23" s="16"/>
      <c r="J23" s="70"/>
    </row>
    <row r="24" spans="1:10" ht="15" hidden="1" customHeight="1" x14ac:dyDescent="0.25">
      <c r="A24" s="6"/>
      <c r="B24" s="7"/>
      <c r="C24" s="7"/>
      <c r="D24" s="7"/>
      <c r="E24" s="7"/>
      <c r="F24" s="7"/>
      <c r="G24" s="7"/>
      <c r="H24" s="8"/>
      <c r="J24" s="70"/>
    </row>
    <row r="25" spans="1:10" ht="15" hidden="1" customHeight="1" x14ac:dyDescent="0.25">
      <c r="A25" s="9"/>
      <c r="B25" s="9"/>
      <c r="C25" s="9"/>
      <c r="D25" s="9"/>
      <c r="E25" s="9"/>
      <c r="F25" s="9"/>
      <c r="G25" s="9"/>
      <c r="H25" s="10"/>
      <c r="J25" s="70"/>
    </row>
    <row r="26" spans="1:10" ht="15" hidden="1" customHeight="1" x14ac:dyDescent="0.25">
      <c r="A26" s="11"/>
      <c r="B26" s="11"/>
      <c r="C26" s="11"/>
      <c r="D26" s="11"/>
      <c r="E26" s="11"/>
      <c r="F26" s="11"/>
      <c r="G26" s="11"/>
      <c r="H26" s="12"/>
      <c r="J26" s="70"/>
    </row>
    <row r="27" spans="1:10" ht="15" hidden="1" customHeight="1" x14ac:dyDescent="0.25">
      <c r="A27" s="11"/>
      <c r="B27" s="11"/>
      <c r="C27" s="11"/>
      <c r="D27" s="11"/>
      <c r="E27" s="11"/>
      <c r="F27" s="11"/>
      <c r="G27" s="11"/>
      <c r="H27" s="12"/>
    </row>
    <row r="28" spans="1:10" ht="15" hidden="1" customHeight="1" x14ac:dyDescent="0.25">
      <c r="A28" s="15"/>
      <c r="B28" s="15"/>
      <c r="C28" s="15"/>
      <c r="D28" s="15"/>
      <c r="E28" s="15"/>
      <c r="F28" s="15"/>
      <c r="G28" s="15"/>
      <c r="H28" s="16"/>
    </row>
    <row r="29" spans="1:10" ht="15" customHeight="1" x14ac:dyDescent="0.25">
      <c r="A29" s="6"/>
      <c r="B29" s="7"/>
      <c r="C29" s="7"/>
      <c r="D29" s="7"/>
      <c r="E29" s="7"/>
      <c r="F29" s="7"/>
      <c r="G29" s="7"/>
      <c r="H29" s="8"/>
    </row>
    <row r="30" spans="1:10" ht="15" hidden="1" customHeight="1" x14ac:dyDescent="0.25">
      <c r="A30" s="9"/>
      <c r="B30" s="9"/>
      <c r="C30" s="9"/>
      <c r="D30" s="9"/>
      <c r="E30" s="9"/>
      <c r="F30" s="9"/>
      <c r="G30" s="9"/>
      <c r="H30" s="10"/>
    </row>
    <row r="31" spans="1:10" ht="15" hidden="1" customHeight="1" x14ac:dyDescent="0.25">
      <c r="A31" s="11"/>
      <c r="B31" s="11"/>
      <c r="C31" s="11"/>
      <c r="D31" s="11"/>
      <c r="E31" s="11"/>
      <c r="F31" s="11"/>
      <c r="G31" s="11"/>
      <c r="H31" s="12"/>
    </row>
    <row r="32" spans="1:10" ht="15" hidden="1" customHeight="1" x14ac:dyDescent="0.25">
      <c r="A32" s="11"/>
      <c r="B32" s="11"/>
      <c r="C32" s="11"/>
      <c r="D32" s="11"/>
      <c r="E32" s="11"/>
      <c r="F32" s="11"/>
      <c r="G32" s="11"/>
      <c r="H32" s="12"/>
    </row>
    <row r="33" spans="1:8" ht="15" hidden="1" customHeight="1" x14ac:dyDescent="0.25">
      <c r="A33" s="11"/>
      <c r="B33" s="11"/>
      <c r="C33" s="11"/>
      <c r="D33" s="11"/>
      <c r="E33" s="11"/>
      <c r="F33" s="11"/>
      <c r="G33" s="11"/>
      <c r="H33" s="12"/>
    </row>
    <row r="34" spans="1:8" ht="15" hidden="1" customHeight="1" x14ac:dyDescent="0.25">
      <c r="A34" s="11"/>
      <c r="B34" s="11"/>
      <c r="C34" s="11"/>
      <c r="D34" s="11"/>
      <c r="E34" s="11"/>
      <c r="F34" s="11"/>
      <c r="G34" s="11"/>
      <c r="H34" s="12"/>
    </row>
    <row r="35" spans="1:8" ht="15" hidden="1" customHeight="1" x14ac:dyDescent="0.25">
      <c r="A35" s="11"/>
      <c r="B35" s="11"/>
      <c r="C35" s="11"/>
      <c r="D35" s="11"/>
      <c r="E35" s="11"/>
      <c r="F35" s="11"/>
      <c r="G35" s="11"/>
      <c r="H35" s="12"/>
    </row>
    <row r="36" spans="1:8" ht="15" hidden="1" customHeight="1" x14ac:dyDescent="0.25">
      <c r="A36" s="11"/>
      <c r="B36" s="11"/>
      <c r="C36" s="11"/>
      <c r="D36" s="11"/>
      <c r="E36" s="11"/>
      <c r="F36" s="11"/>
      <c r="G36" s="11"/>
      <c r="H36" s="12"/>
    </row>
    <row r="37" spans="1:8" ht="15" hidden="1" customHeight="1" x14ac:dyDescent="0.25">
      <c r="A37" s="11"/>
      <c r="B37" s="11"/>
      <c r="C37" s="11"/>
      <c r="D37" s="11"/>
      <c r="E37" s="11"/>
      <c r="F37" s="11"/>
      <c r="G37" s="11"/>
      <c r="H37" s="12"/>
    </row>
    <row r="38" spans="1:8" ht="15" hidden="1" customHeight="1" x14ac:dyDescent="0.25">
      <c r="A38" s="15"/>
      <c r="B38" s="15"/>
      <c r="C38" s="15"/>
      <c r="D38" s="15"/>
      <c r="E38" s="15"/>
      <c r="F38" s="15"/>
      <c r="G38" s="15"/>
      <c r="H38" s="16"/>
    </row>
    <row r="39" spans="1:8" ht="15" hidden="1" customHeight="1" x14ac:dyDescent="0.25">
      <c r="A39" s="6"/>
      <c r="B39" s="7"/>
      <c r="C39" s="7"/>
      <c r="D39" s="7"/>
      <c r="E39" s="7"/>
      <c r="F39" s="7"/>
      <c r="G39" s="7"/>
      <c r="H39" s="8"/>
    </row>
    <row r="40" spans="1:8" ht="15" hidden="1" customHeight="1" x14ac:dyDescent="0.25">
      <c r="A40" s="9"/>
      <c r="B40" s="9"/>
      <c r="C40" s="9"/>
      <c r="D40" s="9"/>
      <c r="E40" s="9"/>
      <c r="F40" s="9"/>
      <c r="G40" s="9"/>
      <c r="H40" s="10"/>
    </row>
    <row r="41" spans="1:8" ht="15" hidden="1" customHeight="1" x14ac:dyDescent="0.25">
      <c r="A41" s="11"/>
      <c r="B41" s="9"/>
      <c r="C41" s="11"/>
      <c r="D41" s="11"/>
      <c r="E41" s="11"/>
      <c r="F41" s="11"/>
      <c r="G41" s="11"/>
      <c r="H41" s="12"/>
    </row>
    <row r="42" spans="1:8" ht="15" hidden="1" customHeight="1" x14ac:dyDescent="0.25">
      <c r="A42" s="11"/>
      <c r="B42" s="9"/>
      <c r="C42" s="11"/>
      <c r="D42" s="11"/>
      <c r="E42" s="11"/>
      <c r="F42" s="11"/>
      <c r="G42" s="11"/>
      <c r="H42" s="12"/>
    </row>
    <row r="43" spans="1:8" ht="15" hidden="1" customHeight="1" x14ac:dyDescent="0.25">
      <c r="A43" s="11"/>
      <c r="B43" s="9"/>
      <c r="C43" s="11"/>
      <c r="D43" s="11"/>
      <c r="E43" s="11"/>
      <c r="F43" s="11"/>
      <c r="G43" s="11"/>
      <c r="H43" s="12"/>
    </row>
    <row r="44" spans="1:8" ht="15" hidden="1" customHeight="1" x14ac:dyDescent="0.25">
      <c r="A44" s="11"/>
      <c r="B44" s="9"/>
      <c r="C44" s="11"/>
      <c r="D44" s="11"/>
      <c r="E44" s="11"/>
      <c r="F44" s="11"/>
      <c r="G44" s="11"/>
      <c r="H44" s="12"/>
    </row>
    <row r="45" spans="1:8" ht="15" hidden="1" customHeight="1" x14ac:dyDescent="0.25">
      <c r="A45" s="11"/>
      <c r="B45" s="9"/>
      <c r="C45" s="11"/>
      <c r="D45" s="11"/>
      <c r="E45" s="11"/>
      <c r="F45" s="11"/>
      <c r="G45" s="11"/>
      <c r="H45" s="12"/>
    </row>
    <row r="46" spans="1:8" ht="15" hidden="1" customHeight="1" x14ac:dyDescent="0.25">
      <c r="A46" s="11"/>
      <c r="B46" s="9"/>
      <c r="C46" s="11"/>
      <c r="D46" s="11"/>
      <c r="E46" s="11"/>
      <c r="F46" s="11"/>
      <c r="G46" s="11"/>
      <c r="H46" s="12"/>
    </row>
    <row r="47" spans="1:8" ht="15" hidden="1" customHeight="1" x14ac:dyDescent="0.25">
      <c r="A47" s="11"/>
      <c r="B47" s="9"/>
      <c r="C47" s="11"/>
      <c r="D47" s="11"/>
      <c r="E47" s="11"/>
      <c r="F47" s="11"/>
      <c r="G47" s="11"/>
      <c r="H47" s="12"/>
    </row>
    <row r="48" spans="1:8" ht="15" hidden="1" customHeight="1" x14ac:dyDescent="0.25">
      <c r="A48" s="15"/>
      <c r="B48" s="9"/>
      <c r="C48" s="15"/>
      <c r="D48" s="15"/>
      <c r="E48" s="15"/>
      <c r="F48" s="15"/>
      <c r="G48" s="15"/>
      <c r="H48" s="16"/>
    </row>
    <row r="49" spans="1:8" ht="15" hidden="1" customHeight="1" x14ac:dyDescent="0.25">
      <c r="A49" s="73"/>
      <c r="B49" s="7"/>
      <c r="C49" s="7"/>
      <c r="D49" s="7"/>
      <c r="E49" s="7"/>
      <c r="F49" s="7"/>
      <c r="G49" s="7"/>
      <c r="H49" s="8"/>
    </row>
    <row r="50" spans="1:8" ht="15" hidden="1" customHeight="1" x14ac:dyDescent="0.25">
      <c r="A50" s="9"/>
      <c r="B50" s="9"/>
      <c r="C50" s="9"/>
      <c r="D50" s="9"/>
      <c r="E50" s="9"/>
      <c r="F50" s="9"/>
      <c r="G50" s="9"/>
      <c r="H50" s="10"/>
    </row>
    <row r="51" spans="1:8" ht="15" hidden="1" customHeight="1" x14ac:dyDescent="0.25">
      <c r="A51" s="11"/>
      <c r="B51" s="11"/>
      <c r="C51" s="11"/>
      <c r="D51" s="11"/>
      <c r="E51" s="11"/>
      <c r="F51" s="11"/>
      <c r="G51" s="11"/>
      <c r="H51" s="12"/>
    </row>
    <row r="52" spans="1:8" ht="15" hidden="1" customHeight="1" x14ac:dyDescent="0.25">
      <c r="A52" s="11"/>
      <c r="B52" s="11"/>
      <c r="C52" s="11"/>
      <c r="D52" s="11"/>
      <c r="E52" s="11"/>
      <c r="F52" s="11"/>
      <c r="G52" s="11"/>
      <c r="H52" s="12"/>
    </row>
    <row r="53" spans="1:8" ht="15" hidden="1" customHeight="1" x14ac:dyDescent="0.25">
      <c r="A53" s="11"/>
      <c r="B53" s="11"/>
      <c r="C53" s="11"/>
      <c r="D53" s="11"/>
      <c r="E53" s="11"/>
      <c r="F53" s="11"/>
      <c r="G53" s="11"/>
      <c r="H53" s="12"/>
    </row>
    <row r="54" spans="1:8" ht="15" hidden="1" customHeight="1" x14ac:dyDescent="0.25">
      <c r="A54" s="11"/>
      <c r="B54" s="11"/>
      <c r="C54" s="11"/>
      <c r="D54" s="11"/>
      <c r="E54" s="11"/>
      <c r="F54" s="11"/>
      <c r="G54" s="11"/>
      <c r="H54" s="12"/>
    </row>
    <row r="55" spans="1:8" ht="15" hidden="1" customHeight="1" x14ac:dyDescent="0.25">
      <c r="A55" s="13"/>
      <c r="B55" s="13"/>
      <c r="C55" s="13"/>
      <c r="D55" s="13"/>
      <c r="E55" s="13"/>
      <c r="F55" s="13"/>
      <c r="G55" s="13"/>
      <c r="H55" s="14"/>
    </row>
    <row r="56" spans="1:8" ht="15" customHeight="1" x14ac:dyDescent="0.25">
      <c r="A56" s="27"/>
      <c r="B56" s="27"/>
      <c r="C56" s="28"/>
      <c r="D56" s="74"/>
      <c r="E56" s="74"/>
      <c r="F56" s="74"/>
      <c r="G56" s="74"/>
      <c r="H56" s="37"/>
    </row>
    <row r="57" spans="1:8" ht="15" customHeight="1" x14ac:dyDescent="0.25">
      <c r="A57" s="27" t="s">
        <v>47</v>
      </c>
      <c r="B57" s="27" t="s">
        <v>1</v>
      </c>
      <c r="C57" s="28" t="s">
        <v>11</v>
      </c>
      <c r="D57" s="74">
        <v>2.2000000000000002</v>
      </c>
      <c r="E57" s="74">
        <v>4.0999999999999996</v>
      </c>
      <c r="F57" s="74">
        <f>IF(AND(Form!B$4=B57,Form!$B$5&gt;D57,Form!$B$5&lt;E57),1000-ROW(),0)</f>
        <v>0</v>
      </c>
      <c r="G57" s="74" t="str">
        <f t="shared" ref="G57:G97" si="2">IF(F57=0,"",RANK(F57,F:F))</f>
        <v/>
      </c>
      <c r="H57" s="37" t="str">
        <f>A57</f>
        <v>LV0040S100-4EOFNS</v>
      </c>
    </row>
    <row r="58" spans="1:8" ht="15" customHeight="1" x14ac:dyDescent="0.25">
      <c r="A58" s="60" t="s">
        <v>27</v>
      </c>
      <c r="B58" s="60" t="s">
        <v>1</v>
      </c>
      <c r="C58" s="61" t="s">
        <v>10</v>
      </c>
      <c r="D58" s="77">
        <v>4</v>
      </c>
      <c r="E58" s="77">
        <v>5.51</v>
      </c>
      <c r="F58" s="77">
        <f>IF(AND(Form!B$4=B58,Form!$B$5&gt;D58,Form!$B$5&lt;E58),1000-ROW(),0)</f>
        <v>0</v>
      </c>
      <c r="G58" s="77" t="str">
        <f t="shared" si="2"/>
        <v/>
      </c>
      <c r="H58" s="78" t="str">
        <f>A58</f>
        <v>LV0055S100-4EOFNS</v>
      </c>
    </row>
    <row r="59" spans="1:8" ht="15" customHeight="1" x14ac:dyDescent="0.25">
      <c r="A59" s="60" t="s">
        <v>27</v>
      </c>
      <c r="B59" s="60" t="s">
        <v>1</v>
      </c>
      <c r="C59" s="60" t="s">
        <v>11</v>
      </c>
      <c r="D59" s="60">
        <v>5.5</v>
      </c>
      <c r="E59" s="60">
        <v>7.51</v>
      </c>
      <c r="F59" s="60">
        <f>IF(AND(Form!B$4=B59,Form!$B$5&gt;D59,Form!B$7=Table!C59,Form!$B$5&lt;E59),1000-ROW(),0)</f>
        <v>0</v>
      </c>
      <c r="G59" s="60" t="str">
        <f t="shared" si="2"/>
        <v/>
      </c>
      <c r="H59" s="79" t="str">
        <f t="shared" ref="H59:H97" si="3">A59</f>
        <v>LV0055S100-4EOFNS</v>
      </c>
    </row>
    <row r="60" spans="1:8" ht="15" customHeight="1" x14ac:dyDescent="0.25">
      <c r="A60" s="60" t="s">
        <v>28</v>
      </c>
      <c r="B60" s="61" t="s">
        <v>1</v>
      </c>
      <c r="C60" s="61" t="s">
        <v>10</v>
      </c>
      <c r="D60" s="61">
        <v>5.5</v>
      </c>
      <c r="E60" s="61">
        <v>7.51</v>
      </c>
      <c r="F60" s="61">
        <f>IF(AND(Form!B$4=B60,Form!$B$5&gt;D60,Form!B$7=Table!C60,Form!$B$5&lt;E60),1000-ROW(),0)</f>
        <v>0</v>
      </c>
      <c r="G60" s="61" t="str">
        <f t="shared" si="2"/>
        <v/>
      </c>
      <c r="H60" s="62" t="str">
        <f t="shared" si="3"/>
        <v>LV0075S100-4EOFNS</v>
      </c>
    </row>
    <row r="61" spans="1:8" ht="15" customHeight="1" x14ac:dyDescent="0.25">
      <c r="A61" s="60" t="s">
        <v>28</v>
      </c>
      <c r="B61" s="61" t="s">
        <v>1</v>
      </c>
      <c r="C61" s="61" t="s">
        <v>11</v>
      </c>
      <c r="D61" s="61">
        <v>7.5</v>
      </c>
      <c r="E61" s="61">
        <v>11.01</v>
      </c>
      <c r="F61" s="61">
        <f>IF(AND(Form!B$4=B61,Form!$B$5&gt;D61,Form!B$7=Table!C61,Form!$B$5&lt;E61),1000-ROW(),0)</f>
        <v>0</v>
      </c>
      <c r="G61" s="61" t="str">
        <f t="shared" si="2"/>
        <v/>
      </c>
      <c r="H61" s="62" t="str">
        <f t="shared" si="3"/>
        <v>LV0075S100-4EOFNS</v>
      </c>
    </row>
    <row r="62" spans="1:8" ht="15" customHeight="1" x14ac:dyDescent="0.25">
      <c r="A62" s="27" t="s">
        <v>29</v>
      </c>
      <c r="B62" s="28" t="s">
        <v>1</v>
      </c>
      <c r="C62" s="28" t="s">
        <v>10</v>
      </c>
      <c r="D62" s="28">
        <v>7.5</v>
      </c>
      <c r="E62" s="28">
        <v>11.01</v>
      </c>
      <c r="F62" s="28">
        <f>IF(AND(Form!B$4=B62,Form!$B$5&gt;D62,Form!B$7=Table!C62,Form!$B$5&lt;E62),1000-ROW(),0)</f>
        <v>0</v>
      </c>
      <c r="G62" s="28" t="str">
        <f t="shared" si="2"/>
        <v/>
      </c>
      <c r="H62" s="29" t="str">
        <f t="shared" si="3"/>
        <v>LV0110S100-4EOFNS</v>
      </c>
    </row>
    <row r="63" spans="1:8" ht="15" customHeight="1" x14ac:dyDescent="0.25">
      <c r="A63" s="27" t="s">
        <v>29</v>
      </c>
      <c r="B63" s="28" t="s">
        <v>1</v>
      </c>
      <c r="C63" s="28" t="s">
        <v>11</v>
      </c>
      <c r="D63" s="28">
        <v>11</v>
      </c>
      <c r="E63" s="28">
        <v>15.01</v>
      </c>
      <c r="F63" s="28">
        <f>IF(AND(Form!B$4=B63,Form!$B$5&gt;D63,Form!B$7=Table!C63,Form!$B$5&lt;E63),1000-ROW(),0)</f>
        <v>0</v>
      </c>
      <c r="G63" s="28" t="str">
        <f t="shared" si="2"/>
        <v/>
      </c>
      <c r="H63" s="29" t="str">
        <f t="shared" si="3"/>
        <v>LV0110S100-4EOFNS</v>
      </c>
    </row>
    <row r="64" spans="1:8" ht="15" customHeight="1" x14ac:dyDescent="0.25">
      <c r="A64" s="27" t="s">
        <v>30</v>
      </c>
      <c r="B64" s="28" t="s">
        <v>1</v>
      </c>
      <c r="C64" s="28" t="s">
        <v>10</v>
      </c>
      <c r="D64" s="28">
        <v>11</v>
      </c>
      <c r="E64" s="28">
        <v>15.01</v>
      </c>
      <c r="F64" s="28">
        <f>IF(AND(Form!B$4=B64,Form!$B$5&gt;D64,Form!B$7=Table!C64,Form!$B$5&lt;E64),1000-ROW(),0)</f>
        <v>0</v>
      </c>
      <c r="G64" s="28" t="str">
        <f t="shared" si="2"/>
        <v/>
      </c>
      <c r="H64" s="29" t="str">
        <f t="shared" si="3"/>
        <v>LV0150S100-4EOFNS</v>
      </c>
    </row>
    <row r="65" spans="1:8" ht="15" customHeight="1" x14ac:dyDescent="0.25">
      <c r="A65" s="27" t="s">
        <v>30</v>
      </c>
      <c r="B65" s="28" t="s">
        <v>1</v>
      </c>
      <c r="C65" s="28" t="s">
        <v>11</v>
      </c>
      <c r="D65" s="28">
        <v>15</v>
      </c>
      <c r="E65" s="28">
        <v>18.510000000000002</v>
      </c>
      <c r="F65" s="28">
        <f>IF(AND(Form!B$4=B65,Form!$B$5&gt;D65,Form!B$7=Table!C65,Form!$B$5&lt;E65),1000-ROW(),0)</f>
        <v>0</v>
      </c>
      <c r="G65" s="28" t="str">
        <f t="shared" si="2"/>
        <v/>
      </c>
      <c r="H65" s="29" t="str">
        <f t="shared" si="3"/>
        <v>LV0150S100-4EOFNS</v>
      </c>
    </row>
    <row r="66" spans="1:8" ht="15" customHeight="1" x14ac:dyDescent="0.25">
      <c r="A66" s="27" t="s">
        <v>31</v>
      </c>
      <c r="B66" s="28" t="s">
        <v>1</v>
      </c>
      <c r="C66" s="28" t="s">
        <v>10</v>
      </c>
      <c r="D66" s="28">
        <v>15</v>
      </c>
      <c r="E66" s="28">
        <v>18.510000000000002</v>
      </c>
      <c r="F66" s="28">
        <f>IF(AND(Form!B$4=B66,Form!$B$5&gt;D66,Form!B$7=Table!C66,Form!$B$5&lt;E66),1000-ROW(),0)</f>
        <v>0</v>
      </c>
      <c r="G66" s="28" t="str">
        <f t="shared" si="2"/>
        <v/>
      </c>
      <c r="H66" s="29" t="str">
        <f t="shared" si="3"/>
        <v>LV0185S100-4EOFNS</v>
      </c>
    </row>
    <row r="67" spans="1:8" ht="15" customHeight="1" x14ac:dyDescent="0.25">
      <c r="A67" s="27" t="s">
        <v>31</v>
      </c>
      <c r="B67" s="28" t="s">
        <v>1</v>
      </c>
      <c r="C67" s="28" t="s">
        <v>11</v>
      </c>
      <c r="D67" s="28">
        <v>18.5</v>
      </c>
      <c r="E67" s="28">
        <v>22.1</v>
      </c>
      <c r="F67" s="28">
        <f>IF(AND(Form!B$4=B67,Form!$B$5&gt;D67,Form!B$7=Table!C67,Form!$B$5&lt;E67),1000-ROW(),0)</f>
        <v>0</v>
      </c>
      <c r="G67" s="28" t="str">
        <f t="shared" si="2"/>
        <v/>
      </c>
      <c r="H67" s="29" t="str">
        <f t="shared" si="3"/>
        <v>LV0185S100-4EOFNS</v>
      </c>
    </row>
    <row r="68" spans="1:8" ht="15" customHeight="1" x14ac:dyDescent="0.25">
      <c r="A68" s="27" t="s">
        <v>32</v>
      </c>
      <c r="B68" s="28" t="s">
        <v>1</v>
      </c>
      <c r="C68" s="28" t="s">
        <v>10</v>
      </c>
      <c r="D68" s="28">
        <v>18.5</v>
      </c>
      <c r="E68" s="28">
        <v>22.1</v>
      </c>
      <c r="F68" s="28">
        <f>IF(AND(Form!B$4=B68,Form!$B$5&gt;D68,Form!B$7=Table!C68,Form!$B$5&lt;E68),1000-ROW(),0)</f>
        <v>0</v>
      </c>
      <c r="G68" s="28" t="str">
        <f t="shared" si="2"/>
        <v/>
      </c>
      <c r="H68" s="29" t="str">
        <f t="shared" si="3"/>
        <v>LV0220S100-4EOFNS</v>
      </c>
    </row>
    <row r="69" spans="1:8" ht="15" customHeight="1" x14ac:dyDescent="0.25">
      <c r="A69" s="27" t="s">
        <v>32</v>
      </c>
      <c r="B69" s="28" t="s">
        <v>1</v>
      </c>
      <c r="C69" s="28" t="s">
        <v>11</v>
      </c>
      <c r="D69" s="28">
        <v>22</v>
      </c>
      <c r="E69" s="28">
        <v>30.1</v>
      </c>
      <c r="F69" s="28">
        <f>IF(AND(Form!B$4=B69,Form!$B$5&gt;D69,Form!B$7=Table!C69,Form!$B$5&lt;E69),1000-ROW(),0)</f>
        <v>0</v>
      </c>
      <c r="G69" s="28" t="str">
        <f t="shared" si="2"/>
        <v/>
      </c>
      <c r="H69" s="29" t="str">
        <f t="shared" si="3"/>
        <v>LV0220S100-4EOFNS</v>
      </c>
    </row>
    <row r="70" spans="1:8" ht="15" customHeight="1" x14ac:dyDescent="0.25">
      <c r="A70" s="27" t="s">
        <v>33</v>
      </c>
      <c r="B70" s="28" t="s">
        <v>1</v>
      </c>
      <c r="C70" s="28" t="s">
        <v>10</v>
      </c>
      <c r="D70" s="28">
        <v>22</v>
      </c>
      <c r="E70" s="28">
        <v>30.1</v>
      </c>
      <c r="F70" s="28">
        <f>IF(AND(Form!B$4=B70,Form!$B$5&gt;D70,Form!B$7=Table!C70,Form!$B$5&lt;E70),1000-ROW(),0)</f>
        <v>0</v>
      </c>
      <c r="G70" s="28" t="str">
        <f t="shared" si="2"/>
        <v/>
      </c>
      <c r="H70" s="29" t="str">
        <f t="shared" si="3"/>
        <v>LV0300S100-4COFDS</v>
      </c>
    </row>
    <row r="71" spans="1:8" ht="15" customHeight="1" x14ac:dyDescent="0.25">
      <c r="A71" s="27" t="s">
        <v>33</v>
      </c>
      <c r="B71" s="28" t="s">
        <v>1</v>
      </c>
      <c r="C71" s="28" t="s">
        <v>11</v>
      </c>
      <c r="D71" s="28">
        <v>30</v>
      </c>
      <c r="E71" s="28">
        <v>37.1</v>
      </c>
      <c r="F71" s="28">
        <f>IF(AND(Form!B$4=B71,Form!$B$5&gt;D71,Form!B$7=Table!C71,Form!$B$5&lt;E71),1000-ROW(),0)</f>
        <v>0</v>
      </c>
      <c r="G71" s="28" t="str">
        <f t="shared" si="2"/>
        <v/>
      </c>
      <c r="H71" s="29" t="str">
        <f t="shared" si="3"/>
        <v>LV0300S100-4COFDS</v>
      </c>
    </row>
    <row r="72" spans="1:8" ht="15" customHeight="1" x14ac:dyDescent="0.25">
      <c r="A72" s="27" t="s">
        <v>34</v>
      </c>
      <c r="B72" s="28" t="s">
        <v>1</v>
      </c>
      <c r="C72" s="28" t="s">
        <v>10</v>
      </c>
      <c r="D72" s="28">
        <v>30</v>
      </c>
      <c r="E72" s="28">
        <v>37.1</v>
      </c>
      <c r="F72" s="28">
        <f>IF(AND(Form!B$4=B72,Form!$B$5&gt;D72,Form!B$7=Table!C72,Form!$B$5&lt;E72),1000-ROW(),0)</f>
        <v>0</v>
      </c>
      <c r="G72" s="28" t="str">
        <f t="shared" si="2"/>
        <v/>
      </c>
      <c r="H72" s="29" t="str">
        <f t="shared" si="3"/>
        <v>LV0370S100-4COFDS</v>
      </c>
    </row>
    <row r="73" spans="1:8" ht="15" customHeight="1" x14ac:dyDescent="0.25">
      <c r="A73" s="27" t="s">
        <v>34</v>
      </c>
      <c r="B73" s="28" t="s">
        <v>1</v>
      </c>
      <c r="C73" s="28" t="s">
        <v>11</v>
      </c>
      <c r="D73" s="28">
        <v>37</v>
      </c>
      <c r="E73" s="28">
        <v>45.1</v>
      </c>
      <c r="F73" s="28">
        <f>IF(AND(Form!B$4=B73,Form!$B$5&gt;D73,Form!B$7=Table!C73,Form!$B$5&lt;E73),1000-ROW(),0)</f>
        <v>0</v>
      </c>
      <c r="G73" s="28" t="str">
        <f t="shared" si="2"/>
        <v/>
      </c>
      <c r="H73" s="29" t="str">
        <f t="shared" si="3"/>
        <v>LV0370S100-4COFDS</v>
      </c>
    </row>
    <row r="74" spans="1:8" ht="15" customHeight="1" x14ac:dyDescent="0.25">
      <c r="A74" s="27" t="s">
        <v>35</v>
      </c>
      <c r="B74" s="28" t="s">
        <v>1</v>
      </c>
      <c r="C74" s="28" t="s">
        <v>10</v>
      </c>
      <c r="D74" s="28">
        <v>37</v>
      </c>
      <c r="E74" s="28">
        <v>45.1</v>
      </c>
      <c r="F74" s="28">
        <f>IF(AND(Form!B$4=B74,Form!$B$5&gt;D74,Form!B$7=Table!C74,Form!$B$5&lt;E74),1000-ROW(),0)</f>
        <v>0</v>
      </c>
      <c r="G74" s="28" t="str">
        <f t="shared" si="2"/>
        <v/>
      </c>
      <c r="H74" s="29" t="str">
        <f t="shared" si="3"/>
        <v>LV0450S100-4COFDS</v>
      </c>
    </row>
    <row r="75" spans="1:8" ht="15" customHeight="1" x14ac:dyDescent="0.25">
      <c r="A75" s="27" t="s">
        <v>35</v>
      </c>
      <c r="B75" s="28" t="s">
        <v>1</v>
      </c>
      <c r="C75" s="28" t="s">
        <v>11</v>
      </c>
      <c r="D75" s="28">
        <v>45</v>
      </c>
      <c r="E75" s="28">
        <v>55.1</v>
      </c>
      <c r="F75" s="28">
        <f>IF(AND(Form!B$4=B75,Form!$B$5&gt;D75,Form!B$7=Table!C75,Form!$B$5&lt;E75),1000-ROW(),0)</f>
        <v>0</v>
      </c>
      <c r="G75" s="28" t="str">
        <f t="shared" si="2"/>
        <v/>
      </c>
      <c r="H75" s="29" t="str">
        <f t="shared" si="3"/>
        <v>LV0450S100-4COFDS</v>
      </c>
    </row>
    <row r="76" spans="1:8" ht="15" customHeight="1" x14ac:dyDescent="0.25">
      <c r="A76" s="27" t="s">
        <v>36</v>
      </c>
      <c r="B76" s="28" t="s">
        <v>1</v>
      </c>
      <c r="C76" s="28" t="s">
        <v>10</v>
      </c>
      <c r="D76" s="28">
        <v>45</v>
      </c>
      <c r="E76" s="28">
        <v>55.1</v>
      </c>
      <c r="F76" s="28">
        <f>IF(AND(Form!B$4=B76,Form!$B$5&gt;D76,Form!B$7=Table!C76,Form!$B$5&lt;E76),1000-ROW(),0)</f>
        <v>0</v>
      </c>
      <c r="G76" s="28" t="str">
        <f t="shared" si="2"/>
        <v/>
      </c>
      <c r="H76" s="29" t="str">
        <f t="shared" si="3"/>
        <v>LV0550S100-4CONDS</v>
      </c>
    </row>
    <row r="77" spans="1:8" ht="15" customHeight="1" x14ac:dyDescent="0.25">
      <c r="A77" s="27" t="s">
        <v>36</v>
      </c>
      <c r="B77" s="28" t="s">
        <v>1</v>
      </c>
      <c r="C77" s="28" t="s">
        <v>11</v>
      </c>
      <c r="D77" s="28">
        <v>55</v>
      </c>
      <c r="E77" s="28">
        <v>75.099999999999994</v>
      </c>
      <c r="F77" s="28">
        <f>IF(AND(Form!B$4=B77,Form!$B$5&gt;D77,Form!B$7=Table!C77,Form!$B$5&lt;E77),1000-ROW(),0)</f>
        <v>0</v>
      </c>
      <c r="G77" s="28" t="str">
        <f t="shared" si="2"/>
        <v/>
      </c>
      <c r="H77" s="29" t="str">
        <f t="shared" si="3"/>
        <v>LV0550S100-4CONDS</v>
      </c>
    </row>
    <row r="78" spans="1:8" ht="15" customHeight="1" x14ac:dyDescent="0.25">
      <c r="A78" s="27" t="s">
        <v>37</v>
      </c>
      <c r="B78" s="28" t="s">
        <v>1</v>
      </c>
      <c r="C78" s="28" t="s">
        <v>10</v>
      </c>
      <c r="D78" s="28">
        <v>55</v>
      </c>
      <c r="E78" s="28">
        <v>75.099999999999994</v>
      </c>
      <c r="F78" s="28">
        <f>IF(AND(Form!B$4=B78,Form!$B$5&gt;D78,Form!B$7=Table!C78,Form!$B$5&lt;E78),1000-ROW(),0)</f>
        <v>0</v>
      </c>
      <c r="G78" s="28" t="str">
        <f t="shared" si="2"/>
        <v/>
      </c>
      <c r="H78" s="29" t="str">
        <f t="shared" si="3"/>
        <v>LV0750S100-4CONDS</v>
      </c>
    </row>
    <row r="79" spans="1:8" ht="15" customHeight="1" x14ac:dyDescent="0.25">
      <c r="A79" s="27" t="s">
        <v>37</v>
      </c>
      <c r="B79" s="28" t="s">
        <v>1</v>
      </c>
      <c r="C79" s="28" t="s">
        <v>11</v>
      </c>
      <c r="D79" s="28">
        <v>75</v>
      </c>
      <c r="E79" s="28">
        <v>90.1</v>
      </c>
      <c r="F79" s="28">
        <f>IF(AND(Form!B$4=B79,Form!$B$5&gt;D79,Form!B$7=Table!C79,Form!$B$5&lt;E79),1000-ROW(),0)</f>
        <v>0</v>
      </c>
      <c r="G79" s="28" t="str">
        <f t="shared" si="2"/>
        <v/>
      </c>
      <c r="H79" s="29" t="str">
        <f t="shared" si="3"/>
        <v>LV0750S100-4CONDS</v>
      </c>
    </row>
    <row r="80" spans="1:8" ht="15" customHeight="1" x14ac:dyDescent="0.25">
      <c r="A80" s="28" t="s">
        <v>38</v>
      </c>
      <c r="B80" s="28" t="s">
        <v>1</v>
      </c>
      <c r="C80" s="28" t="s">
        <v>10</v>
      </c>
      <c r="D80" s="28">
        <v>75</v>
      </c>
      <c r="E80" s="28">
        <v>90.1</v>
      </c>
      <c r="F80" s="28">
        <f>IF(AND(Form!B$4=B80,Form!$B$5&gt;D80,Form!B$7=Table!C80,Form!$B$5&lt;E80),1000-ROW(),0)</f>
        <v>0</v>
      </c>
      <c r="G80" s="28" t="str">
        <f t="shared" si="2"/>
        <v/>
      </c>
      <c r="H80" s="29" t="str">
        <f t="shared" si="3"/>
        <v>SV0900iS7-4SOD</v>
      </c>
    </row>
    <row r="81" spans="1:8" ht="15" customHeight="1" x14ac:dyDescent="0.25">
      <c r="A81" s="28" t="s">
        <v>38</v>
      </c>
      <c r="B81" s="28" t="s">
        <v>1</v>
      </c>
      <c r="C81" s="28" t="s">
        <v>11</v>
      </c>
      <c r="D81" s="28">
        <v>90</v>
      </c>
      <c r="E81" s="28">
        <v>110.1</v>
      </c>
      <c r="F81" s="28">
        <f>IF(AND(Form!B$4=B81,Form!$B$5&gt;D81,Form!B$7=Table!C81,Form!$B$5&lt;E81),1000-ROW(),0)</f>
        <v>0</v>
      </c>
      <c r="G81" s="28" t="str">
        <f t="shared" si="2"/>
        <v/>
      </c>
      <c r="H81" s="29" t="str">
        <f t="shared" si="3"/>
        <v>SV0900iS7-4SOD</v>
      </c>
    </row>
    <row r="82" spans="1:8" ht="15" customHeight="1" x14ac:dyDescent="0.25">
      <c r="A82" s="28" t="s">
        <v>39</v>
      </c>
      <c r="B82" s="28" t="s">
        <v>1</v>
      </c>
      <c r="C82" s="28" t="s">
        <v>10</v>
      </c>
      <c r="D82" s="28">
        <v>90</v>
      </c>
      <c r="E82" s="28">
        <v>110.1</v>
      </c>
      <c r="F82" s="28">
        <f>IF(AND(Form!B$4=B82,Form!$B$5&gt;D82,Form!B$7=Table!C82,Form!$B$5&lt;E82),1000-ROW(),0)</f>
        <v>0</v>
      </c>
      <c r="G82" s="28" t="str">
        <f t="shared" si="2"/>
        <v/>
      </c>
      <c r="H82" s="29" t="str">
        <f t="shared" si="3"/>
        <v>SV1100iS7-4SOD</v>
      </c>
    </row>
    <row r="83" spans="1:8" ht="15" customHeight="1" x14ac:dyDescent="0.25">
      <c r="A83" s="28" t="s">
        <v>39</v>
      </c>
      <c r="B83" s="28" t="s">
        <v>1</v>
      </c>
      <c r="C83" s="28" t="s">
        <v>11</v>
      </c>
      <c r="D83" s="28">
        <v>110</v>
      </c>
      <c r="E83" s="28">
        <v>132.1</v>
      </c>
      <c r="F83" s="28">
        <f>IF(AND(Form!B$4=B83,Form!$B$5&gt;D83,Form!B$7=Table!C83,Form!$B$5&lt;E83),1000-ROW(),0)</f>
        <v>0</v>
      </c>
      <c r="G83" s="28" t="str">
        <f t="shared" si="2"/>
        <v/>
      </c>
      <c r="H83" s="29" t="str">
        <f t="shared" si="3"/>
        <v>SV1100iS7-4SOD</v>
      </c>
    </row>
    <row r="84" spans="1:8" ht="15" customHeight="1" x14ac:dyDescent="0.25">
      <c r="A84" s="28" t="s">
        <v>40</v>
      </c>
      <c r="B84" s="28" t="s">
        <v>1</v>
      </c>
      <c r="C84" s="28" t="s">
        <v>10</v>
      </c>
      <c r="D84" s="28">
        <v>110</v>
      </c>
      <c r="E84" s="28">
        <v>132.1</v>
      </c>
      <c r="F84" s="28">
        <f>IF(AND(Form!B$4=B84,Form!$B$5&gt;D84,Form!B$7=Table!C84,Form!$B$5&lt;E84),1000-ROW(),0)</f>
        <v>0</v>
      </c>
      <c r="G84" s="28" t="str">
        <f t="shared" si="2"/>
        <v/>
      </c>
      <c r="H84" s="29" t="str">
        <f t="shared" si="3"/>
        <v>SV1320iS7-4SOD</v>
      </c>
    </row>
    <row r="85" spans="1:8" ht="15" customHeight="1" x14ac:dyDescent="0.25">
      <c r="A85" s="28" t="s">
        <v>40</v>
      </c>
      <c r="B85" s="30" t="s">
        <v>1</v>
      </c>
      <c r="C85" s="28" t="s">
        <v>11</v>
      </c>
      <c r="D85" s="28">
        <v>132</v>
      </c>
      <c r="E85" s="28">
        <v>160.1</v>
      </c>
      <c r="F85" s="28">
        <f>IF(AND(Form!B$4=B85,Form!$B$5&gt;D85,Form!B$7=Table!C85,Form!$B$5&lt;E85),1000-ROW(),0)</f>
        <v>0</v>
      </c>
      <c r="G85" s="28" t="str">
        <f t="shared" si="2"/>
        <v/>
      </c>
      <c r="H85" s="29" t="str">
        <f t="shared" si="3"/>
        <v>SV1320iS7-4SOD</v>
      </c>
    </row>
    <row r="86" spans="1:8" ht="15" customHeight="1" x14ac:dyDescent="0.25">
      <c r="A86" s="28" t="s">
        <v>41</v>
      </c>
      <c r="B86" s="30" t="s">
        <v>1</v>
      </c>
      <c r="C86" s="28" t="s">
        <v>10</v>
      </c>
      <c r="D86" s="28">
        <v>132</v>
      </c>
      <c r="E86" s="28">
        <v>160.1</v>
      </c>
      <c r="F86" s="28">
        <f>IF(AND(Form!B$4=B86,Form!$B$5&gt;D86,Form!B$7=Table!C86,Form!$B$5&lt;E86),1000-ROW(),0)</f>
        <v>0</v>
      </c>
      <c r="G86" s="28" t="str">
        <f t="shared" si="2"/>
        <v/>
      </c>
      <c r="H86" s="31" t="str">
        <f t="shared" si="3"/>
        <v>SV1600iS7-4SOD</v>
      </c>
    </row>
    <row r="87" spans="1:8" ht="15" customHeight="1" x14ac:dyDescent="0.25">
      <c r="A87" s="28" t="s">
        <v>41</v>
      </c>
      <c r="B87" s="28" t="s">
        <v>1</v>
      </c>
      <c r="C87" s="28" t="s">
        <v>11</v>
      </c>
      <c r="D87" s="28">
        <v>160</v>
      </c>
      <c r="E87" s="28">
        <v>185.1</v>
      </c>
      <c r="F87" s="28">
        <f>IF(AND(Form!B$4=B87,Form!$B$5&gt;D87,Form!B$7=Table!C87,Form!$B$5&lt;E87),1000-ROW(),0)</f>
        <v>0</v>
      </c>
      <c r="G87" s="28" t="str">
        <f t="shared" si="2"/>
        <v/>
      </c>
      <c r="H87" s="31" t="str">
        <f t="shared" si="3"/>
        <v>SV1600iS7-4SOD</v>
      </c>
    </row>
    <row r="88" spans="1:8" ht="15" customHeight="1" x14ac:dyDescent="0.25">
      <c r="A88" s="28" t="s">
        <v>43</v>
      </c>
      <c r="B88" s="28" t="s">
        <v>1</v>
      </c>
      <c r="C88" s="28" t="s">
        <v>10</v>
      </c>
      <c r="D88" s="28">
        <v>160</v>
      </c>
      <c r="E88" s="28">
        <v>185.1</v>
      </c>
      <c r="F88" s="28">
        <f>IF(AND(Form!B$4=B88,Form!$B$5&gt;D88,Form!B$7=Table!C88,Form!$B$5&lt;E88),1000-ROW(),0)</f>
        <v>0</v>
      </c>
      <c r="G88" s="28" t="str">
        <f t="shared" si="2"/>
        <v/>
      </c>
      <c r="H88" s="29" t="str">
        <f t="shared" si="3"/>
        <v>SV1850iS7-4SOD</v>
      </c>
    </row>
    <row r="89" spans="1:8" ht="15" customHeight="1" x14ac:dyDescent="0.25">
      <c r="A89" s="28" t="s">
        <v>43</v>
      </c>
      <c r="B89" s="28" t="s">
        <v>1</v>
      </c>
      <c r="C89" s="28" t="s">
        <v>11</v>
      </c>
      <c r="D89" s="28">
        <v>185</v>
      </c>
      <c r="E89" s="28">
        <v>220.1</v>
      </c>
      <c r="F89" s="28">
        <f>IF(AND(Form!B$4=B89,Form!$B$5&gt;D89,Form!B$7=Table!C89,Form!$B$5&lt;E89),1000-ROW(),0)</f>
        <v>0</v>
      </c>
      <c r="G89" s="28" t="str">
        <f t="shared" si="2"/>
        <v/>
      </c>
      <c r="H89" s="29" t="str">
        <f t="shared" si="3"/>
        <v>SV1850iS7-4SOD</v>
      </c>
    </row>
    <row r="90" spans="1:8" ht="15" customHeight="1" x14ac:dyDescent="0.25">
      <c r="A90" s="28" t="s">
        <v>42</v>
      </c>
      <c r="B90" s="28" t="s">
        <v>1</v>
      </c>
      <c r="C90" s="28" t="s">
        <v>10</v>
      </c>
      <c r="D90" s="28">
        <v>185</v>
      </c>
      <c r="E90" s="28">
        <v>220.1</v>
      </c>
      <c r="F90" s="28">
        <f>IF(AND(Form!B$4=B90,Form!$B$5&gt;D90,Form!B$7=Table!C90,Form!$B$5&lt;E90),1000-ROW(),0)</f>
        <v>0</v>
      </c>
      <c r="G90" s="28" t="str">
        <f t="shared" si="2"/>
        <v/>
      </c>
      <c r="H90" s="29" t="str">
        <f t="shared" si="3"/>
        <v>SV2200iS7-4SOD</v>
      </c>
    </row>
    <row r="91" spans="1:8" ht="15" customHeight="1" x14ac:dyDescent="0.25">
      <c r="A91" s="28" t="s">
        <v>42</v>
      </c>
      <c r="B91" s="28" t="s">
        <v>1</v>
      </c>
      <c r="C91" s="28" t="s">
        <v>11</v>
      </c>
      <c r="D91" s="28">
        <v>220</v>
      </c>
      <c r="E91" s="28">
        <v>280.10000000000002</v>
      </c>
      <c r="F91" s="28">
        <f>IF(AND(Form!B$4=B91,Form!$B$5&gt;D91,Form!B$7=Table!C91,Form!$B$5&lt;E91),1000-ROW(),0)</f>
        <v>0</v>
      </c>
      <c r="G91" s="28" t="str">
        <f t="shared" si="2"/>
        <v/>
      </c>
      <c r="H91" s="29" t="str">
        <f t="shared" si="3"/>
        <v>SV2200iS7-4SOD</v>
      </c>
    </row>
    <row r="92" spans="1:8" ht="15" customHeight="1" x14ac:dyDescent="0.25">
      <c r="A92" s="28" t="s">
        <v>44</v>
      </c>
      <c r="B92" s="28" t="s">
        <v>1</v>
      </c>
      <c r="C92" s="28" t="s">
        <v>10</v>
      </c>
      <c r="D92" s="28">
        <v>220</v>
      </c>
      <c r="E92" s="28">
        <v>280.10000000000002</v>
      </c>
      <c r="F92" s="28">
        <f>IF(AND(Form!B$4=B92,Form!$B$5&gt;D92,Form!B$7=Table!C92,Form!$B$5&lt;E92),1000-ROW(),0)</f>
        <v>0</v>
      </c>
      <c r="G92" s="28" t="str">
        <f t="shared" si="2"/>
        <v/>
      </c>
      <c r="H92" s="29" t="str">
        <f t="shared" si="3"/>
        <v>SV2800iS7-4SO</v>
      </c>
    </row>
    <row r="93" spans="1:8" ht="15" customHeight="1" x14ac:dyDescent="0.25">
      <c r="A93" s="28" t="s">
        <v>44</v>
      </c>
      <c r="B93" s="28" t="s">
        <v>1</v>
      </c>
      <c r="C93" s="28" t="s">
        <v>11</v>
      </c>
      <c r="D93" s="28">
        <v>280</v>
      </c>
      <c r="E93" s="28">
        <v>315.10000000000002</v>
      </c>
      <c r="F93" s="28">
        <f>IF(AND(Form!B$4=B93,Form!$B$5&gt;D93,Form!B$7=Table!C93,Form!$B$5&lt;E93),1000-ROW(),0)</f>
        <v>0</v>
      </c>
      <c r="G93" s="28" t="str">
        <f t="shared" si="2"/>
        <v/>
      </c>
      <c r="H93" s="29" t="str">
        <f t="shared" si="3"/>
        <v>SV2800iS7-4SO</v>
      </c>
    </row>
    <row r="94" spans="1:8" ht="15" customHeight="1" x14ac:dyDescent="0.25">
      <c r="A94" s="28" t="s">
        <v>45</v>
      </c>
      <c r="B94" s="28" t="s">
        <v>1</v>
      </c>
      <c r="C94" s="28" t="s">
        <v>10</v>
      </c>
      <c r="D94" s="28">
        <v>280</v>
      </c>
      <c r="E94" s="28">
        <v>315.10000000000002</v>
      </c>
      <c r="F94" s="28">
        <f>IF(AND(Form!B$4=B94,Form!$B$5&gt;D94,Form!B$7=Table!C94,Form!$B$5&lt;E94),1000-ROW(),0)</f>
        <v>0</v>
      </c>
      <c r="G94" s="28" t="str">
        <f t="shared" si="2"/>
        <v/>
      </c>
      <c r="H94" s="29" t="str">
        <f t="shared" si="3"/>
        <v>SV3150iS7-4SO</v>
      </c>
    </row>
    <row r="95" spans="1:8" ht="15" customHeight="1" x14ac:dyDescent="0.25">
      <c r="A95" s="28" t="s">
        <v>45</v>
      </c>
      <c r="B95" s="28" t="s">
        <v>1</v>
      </c>
      <c r="C95" s="28" t="s">
        <v>11</v>
      </c>
      <c r="D95" s="28">
        <v>315</v>
      </c>
      <c r="E95" s="28">
        <v>400.1</v>
      </c>
      <c r="F95" s="28">
        <f>IF(AND(Form!B$4=B95,Form!$B$5&gt;D95,Form!B$7=Table!C95,Form!$B$5&lt;E95),1000-ROW(),0)</f>
        <v>0</v>
      </c>
      <c r="G95" s="33" t="str">
        <f t="shared" si="2"/>
        <v/>
      </c>
      <c r="H95" s="32" t="str">
        <f t="shared" si="3"/>
        <v>SV3150iS7-4SO</v>
      </c>
    </row>
    <row r="96" spans="1:8" ht="15" customHeight="1" x14ac:dyDescent="0.25">
      <c r="A96" s="33" t="s">
        <v>46</v>
      </c>
      <c r="B96" s="34" t="s">
        <v>1</v>
      </c>
      <c r="C96" s="33" t="s">
        <v>10</v>
      </c>
      <c r="D96" s="34">
        <v>315</v>
      </c>
      <c r="E96" s="34">
        <v>375.1</v>
      </c>
      <c r="F96" s="34">
        <f>IF(AND(Form!B$4=B96,Form!$B$5&gt;D96,Form!B$7=Table!C96,Form!$B$5&lt;E96),1000-ROW(),0)</f>
        <v>0</v>
      </c>
      <c r="G96" s="33" t="str">
        <f t="shared" si="2"/>
        <v/>
      </c>
      <c r="H96" s="32" t="str">
        <f t="shared" si="3"/>
        <v>SV3750iS7-4SO</v>
      </c>
    </row>
    <row r="97" spans="1:11" x14ac:dyDescent="0.25">
      <c r="A97" s="35" t="s">
        <v>46</v>
      </c>
      <c r="B97" s="35" t="s">
        <v>1</v>
      </c>
      <c r="C97" s="35" t="s">
        <v>11</v>
      </c>
      <c r="D97" s="35">
        <v>375</v>
      </c>
      <c r="E97" s="35">
        <v>450.1</v>
      </c>
      <c r="F97" s="36">
        <f>IF(AND(Form!B$4=B97,Form!$B$5&gt;D97,Form!B$7=Table!C97,Form!$B$5&lt;E97),1000-ROW(),0)</f>
        <v>0</v>
      </c>
      <c r="G97" s="36" t="str">
        <f t="shared" si="2"/>
        <v/>
      </c>
      <c r="H97" s="36" t="str">
        <f t="shared" si="3"/>
        <v>SV3750iS7-4SO</v>
      </c>
    </row>
    <row r="99" spans="1:11" x14ac:dyDescent="0.25">
      <c r="A99" s="35" t="s">
        <v>55</v>
      </c>
      <c r="B99" s="35" t="s">
        <v>1</v>
      </c>
      <c r="C99" s="35" t="s">
        <v>10</v>
      </c>
      <c r="D99" s="57">
        <v>0.09</v>
      </c>
      <c r="E99" s="57">
        <v>0.41</v>
      </c>
      <c r="F99" s="57">
        <f>IF(AND(Form!B$4=B99,Form!$B$5&gt;D99,Form!B$7=Table!C99,Form!$B$5&lt;E99),1000-ROW(),0)</f>
        <v>0</v>
      </c>
      <c r="G99" s="57" t="str">
        <f t="shared" ref="G99:G120" si="4">IF(F99=0,"",RANK(F99,F:F))</f>
        <v/>
      </c>
      <c r="H99" s="57" t="str">
        <f t="shared" ref="H99:H107" si="5">A99</f>
        <v>LV0004S100-4EXFNS</v>
      </c>
      <c r="J99" s="61"/>
      <c r="K99" s="61"/>
    </row>
    <row r="100" spans="1:11" x14ac:dyDescent="0.25">
      <c r="A100" s="35" t="s">
        <v>55</v>
      </c>
      <c r="B100" s="35" t="s">
        <v>1</v>
      </c>
      <c r="C100" s="35" t="s">
        <v>11</v>
      </c>
      <c r="D100" s="57">
        <v>0.09</v>
      </c>
      <c r="E100" s="57">
        <v>0.41</v>
      </c>
      <c r="F100" s="57">
        <f>IF(AND(Form!B$4=B100,Form!$B$5&gt;D100,Form!B$7=Table!C100,Form!$B$5&lt;E100),1000-ROW(),0)</f>
        <v>0</v>
      </c>
      <c r="G100" s="57" t="str">
        <f t="shared" si="4"/>
        <v/>
      </c>
      <c r="H100" s="57" t="str">
        <f t="shared" si="5"/>
        <v>LV0004S100-4EXFNS</v>
      </c>
      <c r="J100" s="61"/>
      <c r="K100" s="61"/>
    </row>
    <row r="101" spans="1:11" x14ac:dyDescent="0.25">
      <c r="A101" s="35" t="s">
        <v>56</v>
      </c>
      <c r="B101" s="35" t="s">
        <v>1</v>
      </c>
      <c r="C101" s="35" t="s">
        <v>10</v>
      </c>
      <c r="D101" s="57">
        <v>0.4</v>
      </c>
      <c r="E101" s="57">
        <v>0.751</v>
      </c>
      <c r="F101" s="57">
        <f>IF(AND(Form!B$4=B101,Form!$B$5&gt;D101,Form!B$7=Table!C101,Form!$B$5&lt;E101),1000-ROW(),0)</f>
        <v>0</v>
      </c>
      <c r="G101" s="57" t="str">
        <f t="shared" si="4"/>
        <v/>
      </c>
      <c r="H101" s="57" t="str">
        <f t="shared" si="5"/>
        <v>LV0008S100-4EXFNS</v>
      </c>
      <c r="J101" s="61"/>
      <c r="K101" s="61"/>
    </row>
    <row r="102" spans="1:11" x14ac:dyDescent="0.25">
      <c r="A102" s="35" t="s">
        <v>56</v>
      </c>
      <c r="B102" s="35" t="s">
        <v>1</v>
      </c>
      <c r="C102" s="35" t="s">
        <v>11</v>
      </c>
      <c r="D102" s="57">
        <v>0.4</v>
      </c>
      <c r="E102" s="57">
        <v>0.751</v>
      </c>
      <c r="F102" s="57">
        <f>IF(AND(Form!B$4=B102,Form!$B$5&gt;D102,Form!B$7=Table!C102,Form!$B$5&lt;E102),1000-ROW(),0)</f>
        <v>0</v>
      </c>
      <c r="G102" s="57" t="str">
        <f t="shared" si="4"/>
        <v/>
      </c>
      <c r="H102" s="57" t="str">
        <f t="shared" si="5"/>
        <v>LV0008S100-4EXFNS</v>
      </c>
      <c r="J102" s="61"/>
      <c r="K102" s="61"/>
    </row>
    <row r="103" spans="1:11" x14ac:dyDescent="0.25">
      <c r="A103" s="35" t="s">
        <v>57</v>
      </c>
      <c r="B103" s="35" t="s">
        <v>1</v>
      </c>
      <c r="C103" s="35" t="s">
        <v>10</v>
      </c>
      <c r="D103" s="57">
        <v>0.75</v>
      </c>
      <c r="E103" s="57">
        <v>1.51</v>
      </c>
      <c r="F103" s="57">
        <f>IF(AND(Form!B$4=B103,Form!$B$5&gt;D103,Form!B$7=Table!C103,Form!$B$5&lt;E103),1000-ROW(),0)</f>
        <v>0</v>
      </c>
      <c r="G103" s="57" t="str">
        <f t="shared" si="4"/>
        <v/>
      </c>
      <c r="H103" s="57" t="str">
        <f t="shared" si="5"/>
        <v>LV0015S100-4EXFNS</v>
      </c>
    </row>
    <row r="104" spans="1:11" x14ac:dyDescent="0.25">
      <c r="A104" s="35" t="s">
        <v>57</v>
      </c>
      <c r="B104" s="35" t="s">
        <v>1</v>
      </c>
      <c r="C104" s="35" t="s">
        <v>11</v>
      </c>
      <c r="D104" s="57">
        <v>0.75</v>
      </c>
      <c r="E104" s="57">
        <v>1.51</v>
      </c>
      <c r="F104" s="57">
        <f>IF(AND(Form!B$4=B104,Form!$B$5&gt;D104,Form!B$7=Table!C104,Form!$B$5&lt;E104),1000-ROW(),0)</f>
        <v>0</v>
      </c>
      <c r="G104" s="57" t="str">
        <f t="shared" si="4"/>
        <v/>
      </c>
      <c r="H104" s="57" t="str">
        <f t="shared" si="5"/>
        <v>LV0015S100-4EXFNS</v>
      </c>
    </row>
    <row r="105" spans="1:11" x14ac:dyDescent="0.25">
      <c r="A105" s="35" t="s">
        <v>58</v>
      </c>
      <c r="B105" s="35" t="s">
        <v>1</v>
      </c>
      <c r="C105" s="35" t="s">
        <v>10</v>
      </c>
      <c r="D105" s="57">
        <v>1.5</v>
      </c>
      <c r="E105" s="57">
        <v>2.21</v>
      </c>
      <c r="F105" s="57">
        <f>IF(AND(Form!B$4=B105,Form!$B$5&gt;D105,Form!B$7=Table!C105,Form!$B$5&lt;E105),1000-ROW(),0)</f>
        <v>0</v>
      </c>
      <c r="G105" s="57" t="str">
        <f t="shared" si="4"/>
        <v/>
      </c>
      <c r="H105" s="57" t="str">
        <f t="shared" si="5"/>
        <v>LV0022S100-4EXFNS</v>
      </c>
    </row>
    <row r="106" spans="1:11" x14ac:dyDescent="0.25">
      <c r="A106" s="35" t="s">
        <v>58</v>
      </c>
      <c r="B106" s="35" t="s">
        <v>1</v>
      </c>
      <c r="C106" s="35" t="s">
        <v>11</v>
      </c>
      <c r="D106" s="57">
        <v>1.5</v>
      </c>
      <c r="E106" s="57">
        <v>2.21</v>
      </c>
      <c r="F106" s="57">
        <f>IF(AND(Form!B$4=B106,Form!$B$5&gt;D106,Form!B$7=Table!C106,Form!$B$5&lt;E106),1000-ROW(),0)</f>
        <v>0</v>
      </c>
      <c r="G106" s="57" t="str">
        <f t="shared" si="4"/>
        <v/>
      </c>
      <c r="H106" s="57" t="str">
        <f t="shared" si="5"/>
        <v>LV0022S100-4EXFNS</v>
      </c>
    </row>
    <row r="107" spans="1:11" x14ac:dyDescent="0.25">
      <c r="A107" s="38" t="s">
        <v>48</v>
      </c>
      <c r="B107" s="39" t="s">
        <v>1</v>
      </c>
      <c r="C107" s="35" t="s">
        <v>10</v>
      </c>
      <c r="D107" s="75">
        <v>2.2000000000000002</v>
      </c>
      <c r="E107" s="75">
        <v>4.0999999999999996</v>
      </c>
      <c r="F107" s="58">
        <f>IF(AND(Form!B$4=B107,Form!$B$5&gt;D107,Form!B$7=Table!C107,Form!$B$5&lt;E107),1000-ROW(),0)</f>
        <v>0</v>
      </c>
      <c r="G107" s="58" t="str">
        <f t="shared" si="4"/>
        <v/>
      </c>
      <c r="H107" s="58" t="str">
        <f t="shared" si="5"/>
        <v>LV0040S100-4EXFNS</v>
      </c>
    </row>
    <row r="108" spans="1:11" x14ac:dyDescent="0.25">
      <c r="A108" s="35" t="s">
        <v>48</v>
      </c>
      <c r="B108" s="40" t="s">
        <v>1</v>
      </c>
      <c r="C108" s="35" t="s">
        <v>11</v>
      </c>
      <c r="D108" s="75">
        <v>2.2000000000000002</v>
      </c>
      <c r="E108" s="75">
        <v>4.0999999999999996</v>
      </c>
      <c r="F108" s="57">
        <f>IF(AND(Form!B$4=B108,Form!$B$5&gt;D108,Form!B$7=Table!C108,Form!$B$5&lt;E108),1000-ROW(),0)</f>
        <v>0</v>
      </c>
      <c r="G108" s="57" t="str">
        <f t="shared" si="4"/>
        <v/>
      </c>
      <c r="H108" s="57" t="str">
        <f t="shared" ref="H108:H120" si="6">A108</f>
        <v>LV0040S100-4EXFNS</v>
      </c>
    </row>
    <row r="109" spans="1:11" x14ac:dyDescent="0.25">
      <c r="A109" s="35" t="s">
        <v>49</v>
      </c>
      <c r="B109" s="40" t="s">
        <v>1</v>
      </c>
      <c r="C109" s="35" t="s">
        <v>10</v>
      </c>
      <c r="D109" s="75">
        <v>4</v>
      </c>
      <c r="E109" s="75">
        <v>5.51</v>
      </c>
      <c r="F109" s="57">
        <f>IF(AND(Form!B$4=B109,Form!$B$5&gt;D109,Form!B$7=Table!C109,Form!$B$5&lt;E109),1000-ROW(),0)</f>
        <v>0</v>
      </c>
      <c r="G109" s="57" t="str">
        <f t="shared" si="4"/>
        <v/>
      </c>
      <c r="H109" s="57" t="str">
        <f t="shared" si="6"/>
        <v>LV0055S100-4EXFNS</v>
      </c>
    </row>
    <row r="110" spans="1:11" x14ac:dyDescent="0.25">
      <c r="A110" s="35" t="s">
        <v>49</v>
      </c>
      <c r="B110" s="40" t="s">
        <v>1</v>
      </c>
      <c r="C110" s="35" t="s">
        <v>11</v>
      </c>
      <c r="D110" s="35">
        <v>4</v>
      </c>
      <c r="E110" s="35">
        <v>5.51</v>
      </c>
      <c r="F110" s="57">
        <f>IF(AND(Form!B$4=B110,Form!$B$5&gt;D110,Form!B$7=Table!C110,Form!$B$5&lt;E110),1000-ROW(),0)</f>
        <v>0</v>
      </c>
      <c r="G110" s="57" t="str">
        <f t="shared" si="4"/>
        <v/>
      </c>
      <c r="H110" s="57" t="str">
        <f t="shared" si="6"/>
        <v>LV0055S100-4EXFNS</v>
      </c>
    </row>
    <row r="111" spans="1:11" x14ac:dyDescent="0.25">
      <c r="A111" s="35" t="s">
        <v>50</v>
      </c>
      <c r="B111" s="40" t="s">
        <v>1</v>
      </c>
      <c r="C111" s="35" t="s">
        <v>10</v>
      </c>
      <c r="D111" s="35">
        <v>5.5</v>
      </c>
      <c r="E111" s="35">
        <v>7.51</v>
      </c>
      <c r="F111" s="57">
        <f>IF(AND(Form!B$4=B111,Form!$B$5&gt;D111,Form!B$7=Table!C111,Form!$B$5&lt;E111),1000-ROW(),0)</f>
        <v>0</v>
      </c>
      <c r="G111" s="57" t="str">
        <f t="shared" si="4"/>
        <v/>
      </c>
      <c r="H111" s="57" t="str">
        <f t="shared" si="6"/>
        <v>LV0075S100-4EXFNS</v>
      </c>
    </row>
    <row r="112" spans="1:11" x14ac:dyDescent="0.25">
      <c r="A112" s="35" t="s">
        <v>50</v>
      </c>
      <c r="B112" s="40" t="s">
        <v>1</v>
      </c>
      <c r="C112" s="35" t="s">
        <v>11</v>
      </c>
      <c r="D112" s="35">
        <v>5.5</v>
      </c>
      <c r="E112" s="35">
        <v>7.51</v>
      </c>
      <c r="F112" s="57">
        <f>IF(AND(Form!B$4=B112,Form!$B$5&gt;D112,Form!B$7=Table!C112,Form!$B$5&lt;E112),1000-ROW(),0)</f>
        <v>0</v>
      </c>
      <c r="G112" s="57" t="str">
        <f t="shared" si="4"/>
        <v/>
      </c>
      <c r="H112" s="57" t="str">
        <f t="shared" si="6"/>
        <v>LV0075S100-4EXFNS</v>
      </c>
    </row>
    <row r="113" spans="1:8" x14ac:dyDescent="0.25">
      <c r="A113" s="35" t="s">
        <v>51</v>
      </c>
      <c r="B113" s="40" t="s">
        <v>1</v>
      </c>
      <c r="C113" s="35" t="s">
        <v>10</v>
      </c>
      <c r="D113" s="35">
        <v>7.5</v>
      </c>
      <c r="E113" s="35">
        <v>11.1</v>
      </c>
      <c r="F113" s="57">
        <f>IF(AND(Form!B$4=B113,Form!$B$5&gt;D113,Form!B$7=Table!C113,Form!$B$5&lt;E113),1000-ROW(),0)</f>
        <v>0</v>
      </c>
      <c r="G113" s="57" t="str">
        <f t="shared" si="4"/>
        <v/>
      </c>
      <c r="H113" s="57" t="str">
        <f t="shared" si="6"/>
        <v>LV0110S100-4EXFNS</v>
      </c>
    </row>
    <row r="114" spans="1:8" x14ac:dyDescent="0.25">
      <c r="A114" s="35" t="s">
        <v>51</v>
      </c>
      <c r="B114" s="40" t="s">
        <v>1</v>
      </c>
      <c r="C114" s="35" t="s">
        <v>11</v>
      </c>
      <c r="D114" s="35">
        <v>7.5</v>
      </c>
      <c r="E114" s="35">
        <v>11.1</v>
      </c>
      <c r="F114" s="57">
        <f>IF(AND(Form!B$4=B114,Form!$B$5&gt;D114,Form!B$7=Table!C114,Form!$B$5&lt;E114),1000-ROW(),0)</f>
        <v>0</v>
      </c>
      <c r="G114" s="57" t="str">
        <f t="shared" si="4"/>
        <v/>
      </c>
      <c r="H114" s="57" t="str">
        <f t="shared" si="6"/>
        <v>LV0110S100-4EXFNS</v>
      </c>
    </row>
    <row r="115" spans="1:8" x14ac:dyDescent="0.25">
      <c r="A115" s="35" t="s">
        <v>52</v>
      </c>
      <c r="B115" s="40" t="s">
        <v>1</v>
      </c>
      <c r="C115" s="35" t="s">
        <v>10</v>
      </c>
      <c r="D115" s="35">
        <v>11</v>
      </c>
      <c r="E115" s="35">
        <v>15.01</v>
      </c>
      <c r="F115" s="57">
        <f>IF(AND(Form!B$4=B115,Form!$B$5&gt;D115,Form!B$7=Table!C115,Form!$B$5&lt;E115),1000-ROW(),0)</f>
        <v>0</v>
      </c>
      <c r="G115" s="57" t="str">
        <f t="shared" si="4"/>
        <v/>
      </c>
      <c r="H115" s="57" t="str">
        <f t="shared" si="6"/>
        <v>LV0150S100-4EXFNS</v>
      </c>
    </row>
    <row r="116" spans="1:8" x14ac:dyDescent="0.25">
      <c r="A116" s="35" t="s">
        <v>52</v>
      </c>
      <c r="B116" s="40" t="s">
        <v>1</v>
      </c>
      <c r="C116" s="35" t="s">
        <v>11</v>
      </c>
      <c r="D116" s="35">
        <v>11</v>
      </c>
      <c r="E116" s="35">
        <v>15.1</v>
      </c>
      <c r="F116" s="57">
        <f>IF(AND(Form!B$4=B116,Form!$B$5&gt;D116,Form!B$7=Table!C116,Form!$B$5&lt;E116),1000-ROW(),0)</f>
        <v>0</v>
      </c>
      <c r="G116" s="57" t="str">
        <f t="shared" si="4"/>
        <v/>
      </c>
      <c r="H116" s="57" t="str">
        <f t="shared" si="6"/>
        <v>LV0150S100-4EXFNS</v>
      </c>
    </row>
    <row r="117" spans="1:8" x14ac:dyDescent="0.25">
      <c r="A117" s="35" t="s">
        <v>53</v>
      </c>
      <c r="B117" s="40" t="s">
        <v>1</v>
      </c>
      <c r="C117" s="35" t="s">
        <v>10</v>
      </c>
      <c r="D117" s="35">
        <v>15</v>
      </c>
      <c r="E117" s="35">
        <v>18.510000000000002</v>
      </c>
      <c r="F117" s="57">
        <f>IF(AND(Form!B$4=B117,Form!$B$5&gt;D117,Form!B$7=Table!C117,Form!$B$5&lt;E117),1000-ROW(),0)</f>
        <v>0</v>
      </c>
      <c r="G117" s="57" t="str">
        <f t="shared" si="4"/>
        <v/>
      </c>
      <c r="H117" s="57" t="str">
        <f t="shared" si="6"/>
        <v>LV0185S100-4EXFNS</v>
      </c>
    </row>
    <row r="118" spans="1:8" x14ac:dyDescent="0.25">
      <c r="A118" s="35" t="s">
        <v>53</v>
      </c>
      <c r="B118" s="40" t="s">
        <v>1</v>
      </c>
      <c r="C118" s="35" t="s">
        <v>11</v>
      </c>
      <c r="D118" s="35">
        <v>15</v>
      </c>
      <c r="E118" s="35">
        <v>18.510000000000002</v>
      </c>
      <c r="F118" s="57">
        <f>IF(AND(Form!B$4=B118,Form!$B$5&gt;D118,Form!B$7=Table!C118,Form!$B$5&lt;E118),1000-ROW(),0)</f>
        <v>0</v>
      </c>
      <c r="G118" s="57" t="str">
        <f t="shared" si="4"/>
        <v/>
      </c>
      <c r="H118" s="57" t="str">
        <f t="shared" si="6"/>
        <v>LV0185S100-4EXFNS</v>
      </c>
    </row>
    <row r="119" spans="1:8" x14ac:dyDescent="0.25">
      <c r="A119" s="35" t="s">
        <v>54</v>
      </c>
      <c r="B119" s="40" t="s">
        <v>1</v>
      </c>
      <c r="C119" s="35" t="s">
        <v>10</v>
      </c>
      <c r="D119" s="35">
        <v>18.5</v>
      </c>
      <c r="E119" s="35">
        <v>22.1</v>
      </c>
      <c r="F119" s="57">
        <f>IF(AND(Form!B$4=B119,Form!$B$5&gt;D119,Form!B$7=Table!C119,Form!$B$5&lt;E119),1000-ROW(),0)</f>
        <v>0</v>
      </c>
      <c r="G119" s="57" t="str">
        <f t="shared" si="4"/>
        <v/>
      </c>
      <c r="H119" s="57" t="str">
        <f t="shared" si="6"/>
        <v>LV0220S100-4EXFNS</v>
      </c>
    </row>
    <row r="120" spans="1:8" x14ac:dyDescent="0.25">
      <c r="A120" s="35" t="s">
        <v>54</v>
      </c>
      <c r="B120" s="40" t="s">
        <v>1</v>
      </c>
      <c r="C120" s="35" t="s">
        <v>11</v>
      </c>
      <c r="D120" s="35">
        <v>18.5</v>
      </c>
      <c r="E120" s="35">
        <v>22.1</v>
      </c>
      <c r="F120" s="57">
        <f>IF(AND(Form!B$4=B120,Form!$B$5&gt;D120,Form!B$7=Table!C120,Form!$B$5&lt;E120),1000-ROW(),0)</f>
        <v>0</v>
      </c>
      <c r="G120" s="57" t="str">
        <f t="shared" si="4"/>
        <v/>
      </c>
      <c r="H120" s="57" t="str">
        <f t="shared" si="6"/>
        <v>LV0220S100-4EXFNS</v>
      </c>
    </row>
    <row r="122" spans="1:8" x14ac:dyDescent="0.25">
      <c r="A122" s="57" t="s">
        <v>65</v>
      </c>
      <c r="B122" s="57" t="s">
        <v>1</v>
      </c>
      <c r="C122" s="57" t="s">
        <v>10</v>
      </c>
      <c r="D122" s="57">
        <v>0.09</v>
      </c>
      <c r="E122" s="57">
        <v>0.41</v>
      </c>
      <c r="F122" s="57">
        <f>IF(AND(Form!B$4=B122,Form!$B$5&gt;D122,Form!$B$5&lt;E122),1000-ROW(),0)</f>
        <v>0</v>
      </c>
      <c r="G122" s="57" t="str">
        <f t="shared" ref="G122:G138" si="7">IF(F122=0,"",RANK(F122,F:F))</f>
        <v/>
      </c>
      <c r="H122" s="57" t="s">
        <v>65</v>
      </c>
    </row>
    <row r="123" spans="1:8" x14ac:dyDescent="0.25">
      <c r="A123" s="57" t="s">
        <v>66</v>
      </c>
      <c r="B123" s="57" t="s">
        <v>1</v>
      </c>
      <c r="C123" s="57" t="s">
        <v>10</v>
      </c>
      <c r="D123" s="57">
        <v>0.4</v>
      </c>
      <c r="E123" s="57">
        <v>0.751</v>
      </c>
      <c r="F123" s="57">
        <f>IF(AND(Form!B$4=B123,Form!$B$5&gt;D123,Form!$B$5&lt;E123),1000-ROW(),0)</f>
        <v>0</v>
      </c>
      <c r="G123" s="57" t="str">
        <f t="shared" si="7"/>
        <v/>
      </c>
      <c r="H123" s="57" t="s">
        <v>66</v>
      </c>
    </row>
    <row r="124" spans="1:8" x14ac:dyDescent="0.25">
      <c r="A124" s="57" t="s">
        <v>67</v>
      </c>
      <c r="B124" s="57" t="s">
        <v>1</v>
      </c>
      <c r="C124" s="57" t="s">
        <v>10</v>
      </c>
      <c r="D124" s="57">
        <v>0.75</v>
      </c>
      <c r="E124" s="57">
        <v>1.51</v>
      </c>
      <c r="F124" s="57">
        <f>IF(AND(Form!B$4=B124,Form!$B$5&gt;D124,Form!$B$5&lt;E124),1000-ROW(),0)</f>
        <v>0</v>
      </c>
      <c r="G124" s="57" t="str">
        <f t="shared" si="7"/>
        <v/>
      </c>
      <c r="H124" s="57" t="s">
        <v>67</v>
      </c>
    </row>
    <row r="125" spans="1:8" x14ac:dyDescent="0.25">
      <c r="A125" s="57" t="s">
        <v>68</v>
      </c>
      <c r="B125" s="57" t="s">
        <v>1</v>
      </c>
      <c r="C125" s="57" t="s">
        <v>10</v>
      </c>
      <c r="D125" s="57">
        <v>1.5</v>
      </c>
      <c r="E125" s="57">
        <v>2.21</v>
      </c>
      <c r="F125" s="57">
        <f>IF(AND(Form!B$4=B125,Form!$B$5&gt;D125,Form!$B$5&lt;E125),1000-ROW(),0)</f>
        <v>0</v>
      </c>
      <c r="G125" s="57" t="str">
        <f t="shared" si="7"/>
        <v/>
      </c>
      <c r="H125" s="57" t="s">
        <v>68</v>
      </c>
    </row>
    <row r="126" spans="1:8" x14ac:dyDescent="0.25">
      <c r="A126" s="57" t="s">
        <v>69</v>
      </c>
      <c r="B126" s="57" t="s">
        <v>1</v>
      </c>
      <c r="C126" s="57" t="s">
        <v>11</v>
      </c>
      <c r="D126" s="57">
        <v>2.2000000000000002</v>
      </c>
      <c r="E126" s="57">
        <v>4.0999999999999996</v>
      </c>
      <c r="F126" s="57">
        <f>IF(AND(Form!B$4=B126,Form!$B$5&gt;D126,Form!$B$5&lt;E126),1000-ROW(),0)</f>
        <v>0</v>
      </c>
      <c r="G126" s="57" t="str">
        <f t="shared" si="7"/>
        <v/>
      </c>
      <c r="H126" s="57" t="s">
        <v>69</v>
      </c>
    </row>
    <row r="127" spans="1:8" x14ac:dyDescent="0.25">
      <c r="A127" s="57" t="s">
        <v>70</v>
      </c>
      <c r="B127" s="57" t="s">
        <v>1</v>
      </c>
      <c r="C127" s="57" t="s">
        <v>10</v>
      </c>
      <c r="D127" s="57">
        <v>4</v>
      </c>
      <c r="E127" s="57">
        <v>5.51</v>
      </c>
      <c r="F127" s="57">
        <f>IF(AND(Form!B$4=B127,Form!$B$5&gt;D127,Form!$B$5&lt;E127),1000-ROW(),0)</f>
        <v>0</v>
      </c>
      <c r="G127" s="57" t="str">
        <f t="shared" si="7"/>
        <v/>
      </c>
      <c r="H127" s="57" t="s">
        <v>70</v>
      </c>
    </row>
    <row r="128" spans="1:8" x14ac:dyDescent="0.25">
      <c r="A128" s="57" t="s">
        <v>70</v>
      </c>
      <c r="B128" s="57" t="s">
        <v>1</v>
      </c>
      <c r="C128" s="57" t="s">
        <v>11</v>
      </c>
      <c r="D128" s="57">
        <v>5.5</v>
      </c>
      <c r="E128" s="76">
        <v>7.51</v>
      </c>
      <c r="F128" s="57">
        <f>IF(AND(Form!B$4=B128,Form!$B$5&gt;D128,Form!B$7=Table!C128,Form!$B$5&lt;E128),1000-ROW(),0)</f>
        <v>0</v>
      </c>
      <c r="G128" s="57" t="str">
        <f t="shared" si="7"/>
        <v/>
      </c>
      <c r="H128" s="57" t="s">
        <v>70</v>
      </c>
    </row>
    <row r="129" spans="1:8" x14ac:dyDescent="0.25">
      <c r="A129" s="64" t="s">
        <v>71</v>
      </c>
      <c r="B129" s="64" t="s">
        <v>1</v>
      </c>
      <c r="C129" s="64" t="s">
        <v>10</v>
      </c>
      <c r="D129" s="64">
        <v>5.5</v>
      </c>
      <c r="E129" s="64">
        <v>7.51</v>
      </c>
      <c r="F129" s="64">
        <f>IF(AND(Form!B$4=B129,Form!$B$5&gt;D129,Form!B$7=Table!C129,Form!$B$5&lt;E129),1000-ROW(),0)</f>
        <v>0</v>
      </c>
      <c r="G129" s="64" t="str">
        <f t="shared" si="7"/>
        <v/>
      </c>
      <c r="H129" s="64" t="s">
        <v>71</v>
      </c>
    </row>
    <row r="130" spans="1:8" x14ac:dyDescent="0.25">
      <c r="A130" s="64" t="s">
        <v>71</v>
      </c>
      <c r="B130" s="64" t="s">
        <v>1</v>
      </c>
      <c r="C130" s="64" t="s">
        <v>11</v>
      </c>
      <c r="D130" s="64">
        <v>7.5</v>
      </c>
      <c r="E130" s="64">
        <v>11.1</v>
      </c>
      <c r="F130" s="64">
        <f>IF(AND(Form!B$4=B130,Form!$B$5&gt;D130,Form!B$7=Table!C130,Form!$B$5&lt;E130),1000-ROW(),0)</f>
        <v>0</v>
      </c>
      <c r="G130" s="64" t="str">
        <f t="shared" si="7"/>
        <v/>
      </c>
      <c r="H130" s="64" t="s">
        <v>71</v>
      </c>
    </row>
    <row r="131" spans="1:8" x14ac:dyDescent="0.25">
      <c r="A131" s="65" t="s">
        <v>74</v>
      </c>
      <c r="B131" s="65" t="s">
        <v>1</v>
      </c>
      <c r="C131" s="65" t="s">
        <v>10</v>
      </c>
      <c r="D131" s="65">
        <v>7.5</v>
      </c>
      <c r="E131" s="65">
        <v>11.1</v>
      </c>
      <c r="F131" s="65">
        <f>IF(AND(Form!B$4=B131,Form!$B$5&gt;D131,Form!B$7=Table!C131,Form!$B$5&lt;E131),1000-ROW(),0)</f>
        <v>0</v>
      </c>
      <c r="G131" s="65" t="str">
        <f t="shared" si="7"/>
        <v/>
      </c>
      <c r="H131" s="65" t="s">
        <v>74</v>
      </c>
    </row>
    <row r="132" spans="1:8" x14ac:dyDescent="0.25">
      <c r="A132" s="65" t="s">
        <v>74</v>
      </c>
      <c r="B132" s="65" t="s">
        <v>1</v>
      </c>
      <c r="C132" s="65" t="s">
        <v>11</v>
      </c>
      <c r="D132" s="65">
        <v>11</v>
      </c>
      <c r="E132" s="65">
        <v>15.1</v>
      </c>
      <c r="F132" s="65">
        <f>IF(AND(Form!B$4=B132,Form!$B$5&gt;D132,Form!B$7=Table!C132,Form!$B$5&lt;E132),1000-ROW(),0)</f>
        <v>0</v>
      </c>
      <c r="G132" s="65" t="str">
        <f t="shared" si="7"/>
        <v/>
      </c>
      <c r="H132" s="65" t="s">
        <v>74</v>
      </c>
    </row>
    <row r="133" spans="1:8" x14ac:dyDescent="0.25">
      <c r="A133" s="66" t="s">
        <v>75</v>
      </c>
      <c r="B133" s="66" t="s">
        <v>1</v>
      </c>
      <c r="C133" s="66" t="s">
        <v>10</v>
      </c>
      <c r="D133" s="66">
        <v>11</v>
      </c>
      <c r="E133" s="66">
        <v>15.1</v>
      </c>
      <c r="F133" s="66">
        <f>IF(AND(Form!B$4=B133,Form!$B$5&gt;D133,Form!B$7=Table!C133,Form!$B$5&lt;E133),1000-ROW(),0)</f>
        <v>0</v>
      </c>
      <c r="G133" s="66" t="str">
        <f t="shared" si="7"/>
        <v/>
      </c>
      <c r="H133" s="66" t="s">
        <v>75</v>
      </c>
    </row>
    <row r="134" spans="1:8" x14ac:dyDescent="0.25">
      <c r="A134" s="66" t="s">
        <v>75</v>
      </c>
      <c r="B134" s="66" t="s">
        <v>1</v>
      </c>
      <c r="C134" s="66" t="s">
        <v>11</v>
      </c>
      <c r="D134" s="66">
        <v>15</v>
      </c>
      <c r="E134" s="66">
        <v>18.510000000000002</v>
      </c>
      <c r="F134" s="66">
        <f>IF(AND(Form!B$4=B134,Form!$B$5&gt;D134,Form!B$7=Table!C134,Form!$B$5&lt;E134),1000-ROW(),0)</f>
        <v>0</v>
      </c>
      <c r="G134" s="66" t="str">
        <f t="shared" si="7"/>
        <v/>
      </c>
      <c r="H134" s="66" t="s">
        <v>75</v>
      </c>
    </row>
    <row r="135" spans="1:8" x14ac:dyDescent="0.25">
      <c r="A135" s="67" t="s">
        <v>76</v>
      </c>
      <c r="B135" s="67" t="s">
        <v>1</v>
      </c>
      <c r="C135" s="67" t="s">
        <v>10</v>
      </c>
      <c r="D135" s="67">
        <v>15</v>
      </c>
      <c r="E135" s="67">
        <v>18.510000000000002</v>
      </c>
      <c r="F135" s="67">
        <f>IF(AND(Form!B$4=B135,Form!$B$5&gt;D135,Form!B$7=Table!C135,Form!$B$5&lt;E135),1000-ROW(),0)</f>
        <v>0</v>
      </c>
      <c r="G135" s="67" t="str">
        <f t="shared" si="7"/>
        <v/>
      </c>
      <c r="H135" s="67" t="s">
        <v>76</v>
      </c>
    </row>
    <row r="136" spans="1:8" x14ac:dyDescent="0.25">
      <c r="A136" s="67" t="s">
        <v>76</v>
      </c>
      <c r="B136" s="67" t="s">
        <v>1</v>
      </c>
      <c r="C136" s="67" t="s">
        <v>11</v>
      </c>
      <c r="D136" s="67">
        <v>18.5</v>
      </c>
      <c r="E136" s="67">
        <v>22.1</v>
      </c>
      <c r="F136" s="67">
        <f>IF(AND(Form!B$4=B136,Form!$B$5&gt;D136,Form!B$7=Table!C136,Form!$B$5&lt;E136),1000-ROW(),0)</f>
        <v>0</v>
      </c>
      <c r="G136" s="67" t="str">
        <f t="shared" si="7"/>
        <v/>
      </c>
      <c r="H136" s="67" t="s">
        <v>76</v>
      </c>
    </row>
    <row r="137" spans="1:8" x14ac:dyDescent="0.25">
      <c r="A137" s="63" t="s">
        <v>77</v>
      </c>
      <c r="B137" s="63" t="s">
        <v>1</v>
      </c>
      <c r="C137" s="63" t="s">
        <v>10</v>
      </c>
      <c r="D137" s="63">
        <v>18.5</v>
      </c>
      <c r="E137" s="63">
        <v>22.1</v>
      </c>
      <c r="F137" s="63">
        <f>IF(AND(Form!B$4=B137,Form!$B$5&gt;D137,Form!B$7=Table!C137,Form!$B$5&lt;E137),1000-ROW(),0)</f>
        <v>0</v>
      </c>
      <c r="G137" s="63" t="str">
        <f t="shared" si="7"/>
        <v/>
      </c>
      <c r="H137" s="63" t="s">
        <v>77</v>
      </c>
    </row>
    <row r="138" spans="1:8" x14ac:dyDescent="0.25">
      <c r="A138" s="63" t="s">
        <v>77</v>
      </c>
      <c r="B138" s="63" t="s">
        <v>1</v>
      </c>
      <c r="C138" s="63" t="s">
        <v>11</v>
      </c>
      <c r="D138" s="63">
        <v>22</v>
      </c>
      <c r="E138" s="63">
        <v>30.1</v>
      </c>
      <c r="F138" s="63">
        <f>IF(AND(Form!B$4=B138,Form!$B$5&gt;D138,Form!B$7=Table!C138,Form!$B$5&lt;E138),1000-ROW(),0)</f>
        <v>0</v>
      </c>
      <c r="G138" s="63" t="str">
        <f t="shared" si="7"/>
        <v/>
      </c>
      <c r="H138" s="63" t="s">
        <v>77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9"/>
  <sheetViews>
    <sheetView workbookViewId="0">
      <selection activeCell="A19" sqref="A19"/>
    </sheetView>
  </sheetViews>
  <sheetFormatPr defaultRowHeight="13.2" x14ac:dyDescent="0.25"/>
  <cols>
    <col min="1" max="1" width="30.6640625" style="1" customWidth="1"/>
    <col min="2" max="2" width="20.6640625" customWidth="1"/>
  </cols>
  <sheetData>
    <row r="1" spans="1:2" ht="24.9" customHeight="1" x14ac:dyDescent="0.25">
      <c r="A1" s="24" t="s">
        <v>12</v>
      </c>
      <c r="B1" s="25" t="s">
        <v>13</v>
      </c>
    </row>
    <row r="2" spans="1:2" ht="20.100000000000001" customHeight="1" x14ac:dyDescent="0.25">
      <c r="A2" s="17"/>
      <c r="B2" s="18" t="s">
        <v>10</v>
      </c>
    </row>
    <row r="3" spans="1:2" ht="20.100000000000001" customHeight="1" x14ac:dyDescent="0.25">
      <c r="A3" s="20" t="s">
        <v>0</v>
      </c>
      <c r="B3" s="19" t="s">
        <v>11</v>
      </c>
    </row>
    <row r="4" spans="1:2" ht="20.100000000000001" customHeight="1" x14ac:dyDescent="0.25">
      <c r="A4" s="20" t="s">
        <v>1</v>
      </c>
      <c r="B4" s="21"/>
    </row>
    <row r="5" spans="1:2" ht="20.100000000000001" customHeight="1" x14ac:dyDescent="0.25">
      <c r="A5" s="20"/>
      <c r="B5" s="22"/>
    </row>
    <row r="6" spans="1:2" ht="20.100000000000001" customHeight="1" x14ac:dyDescent="0.25">
      <c r="B6" s="22"/>
    </row>
    <row r="7" spans="1:2" ht="20.100000000000001" customHeight="1" x14ac:dyDescent="0.25">
      <c r="A7" s="20"/>
      <c r="B7" s="22"/>
    </row>
    <row r="8" spans="1:2" ht="20.100000000000001" customHeight="1" x14ac:dyDescent="0.25">
      <c r="A8" s="20"/>
      <c r="B8" s="22"/>
    </row>
    <row r="9" spans="1:2" ht="20.100000000000001" customHeight="1" x14ac:dyDescent="0.25">
      <c r="A9" s="23"/>
      <c r="B9" s="22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</vt:lpstr>
      <vt:lpstr>Table</vt:lpstr>
      <vt:lpstr>Lists</vt:lpstr>
      <vt:lpstr>Fan</vt:lpstr>
      <vt:lpstr>Systems</vt:lpstr>
    </vt:vector>
  </TitlesOfParts>
  <Company>IMO Precision Controls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stuartk</dc:creator>
  <cp:lastModifiedBy>Stuart Kemp</cp:lastModifiedBy>
  <dcterms:created xsi:type="dcterms:W3CDTF">2008-03-20T11:17:54Z</dcterms:created>
  <dcterms:modified xsi:type="dcterms:W3CDTF">2026-04-01T07:41:32Z</dcterms:modified>
</cp:coreProperties>
</file>